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F:\GEVOS - ARCHIV\Archiv 2018\1729 - Holé Vrchy - Výstavba kanalizace - DPS\"/>
    </mc:Choice>
  </mc:AlternateContent>
  <xr:revisionPtr revIDLastSave="0" documentId="13_ncr:1_{9A1B4745-3E7C-49E3-9185-00BC83236283}" xr6:coauthVersionLast="40" xr6:coauthVersionMax="40" xr10:uidLastSave="{00000000-0000-0000-0000-000000000000}"/>
  <bookViews>
    <workbookView xWindow="240" yWindow="120" windowWidth="14940" windowHeight="9225" tabRatio="842" xr2:uid="{00000000-000D-0000-FFFF-FFFF00000000}"/>
  </bookViews>
  <sheets>
    <sheet name="Rekapitulace Kompletní" sheetId="1" r:id="rId1"/>
    <sheet name="Rekapitulace Uznatelné" sheetId="22" r:id="rId2"/>
    <sheet name="VRN Uznatelné" sheetId="2" r:id="rId3"/>
    <sheet name="SO 01 - A - Uznatelné" sheetId="3" r:id="rId4"/>
    <sheet name="SO 01 - A1 - Uznatelné" sheetId="4" r:id="rId5"/>
    <sheet name="SO 01 - A2 - Uznatelné" sheetId="5" r:id="rId6"/>
    <sheet name="SO 01 - A3 - Uznatelné" sheetId="6" r:id="rId7"/>
    <sheet name="SO 01 - A3-1 - Uznatelné" sheetId="7" r:id="rId8"/>
    <sheet name="SO 01 - A4 - Uznatelné" sheetId="8" r:id="rId9"/>
    <sheet name="SO 01 - A5 - Uznatelné" sheetId="9" r:id="rId10"/>
    <sheet name="SO 01 - A5-1 - Uznatelné" sheetId="10" r:id="rId11"/>
    <sheet name="SO 01 - A6 - Uznatelné" sheetId="11" r:id="rId12"/>
    <sheet name="SO 01A - Uznatelné" sheetId="12" r:id="rId13"/>
    <sheet name="SO 02 - Uznatelné" sheetId="13" r:id="rId14"/>
    <sheet name="Rekapitulace Neuznatelné" sheetId="21" r:id="rId15"/>
    <sheet name="VRN Neuznatelné" sheetId="14" r:id="rId16"/>
    <sheet name="SO 01 - A - Neuznatelné" sheetId="15" r:id="rId17"/>
    <sheet name="SO 01 - A1 - Neuznatelné" sheetId="16" r:id="rId18"/>
    <sheet name="SO 01A - Neuznatelné" sheetId="17" r:id="rId19"/>
    <sheet name="SO 03 - Neuznatelné" sheetId="18" r:id="rId20"/>
    <sheet name="SO 04 - Neuznatelné" sheetId="19" r:id="rId21"/>
    <sheet name="SO 05 - Neuznatelné" sheetId="20" r:id="rId22"/>
  </sheets>
  <calcPr calcId="181029"/>
</workbook>
</file>

<file path=xl/calcChain.xml><?xml version="1.0" encoding="utf-8"?>
<calcChain xmlns="http://schemas.openxmlformats.org/spreadsheetml/2006/main">
  <c r="I10" i="20" l="1"/>
  <c r="O10" i="20" s="1"/>
  <c r="I13" i="20"/>
  <c r="O13" i="20" s="1"/>
  <c r="I16" i="20"/>
  <c r="O16" i="20" s="1"/>
  <c r="I19" i="20"/>
  <c r="O19" i="20" s="1"/>
  <c r="I22" i="20"/>
  <c r="O22" i="20" s="1"/>
  <c r="I25" i="20"/>
  <c r="O25" i="20" s="1"/>
  <c r="I28" i="20"/>
  <c r="O28" i="20" s="1"/>
  <c r="I31" i="20"/>
  <c r="O31" i="20" s="1"/>
  <c r="I34" i="20"/>
  <c r="O34" i="20" s="1"/>
  <c r="I37" i="20"/>
  <c r="O37" i="20" s="1"/>
  <c r="I40" i="20"/>
  <c r="O40" i="20" s="1"/>
  <c r="I43" i="20"/>
  <c r="O43" i="20" s="1"/>
  <c r="I46" i="20"/>
  <c r="O46" i="20" s="1"/>
  <c r="I49" i="20"/>
  <c r="O49" i="20" s="1"/>
  <c r="I52" i="20"/>
  <c r="O52" i="20" s="1"/>
  <c r="I55" i="20"/>
  <c r="O55" i="20" s="1"/>
  <c r="I58" i="20"/>
  <c r="O58" i="20" s="1"/>
  <c r="I61" i="20"/>
  <c r="O61" i="20" s="1"/>
  <c r="I64" i="20"/>
  <c r="O64" i="20" s="1"/>
  <c r="I67" i="20"/>
  <c r="O67" i="20" s="1"/>
  <c r="I70" i="20"/>
  <c r="O70" i="20" s="1"/>
  <c r="I73" i="20"/>
  <c r="O73" i="20" s="1"/>
  <c r="I76" i="20"/>
  <c r="O76" i="20" s="1"/>
  <c r="I79" i="20"/>
  <c r="O79" i="20" s="1"/>
  <c r="I82" i="20"/>
  <c r="O82" i="20" s="1"/>
  <c r="I85" i="20"/>
  <c r="O85" i="20" s="1"/>
  <c r="I88" i="20"/>
  <c r="O88" i="20"/>
  <c r="I91" i="20"/>
  <c r="O91" i="20" s="1"/>
  <c r="I94" i="20"/>
  <c r="O94" i="20" s="1"/>
  <c r="I98" i="20"/>
  <c r="O98" i="20" s="1"/>
  <c r="I101" i="20"/>
  <c r="O101" i="20" s="1"/>
  <c r="I104" i="20"/>
  <c r="O104" i="20" s="1"/>
  <c r="I108" i="20"/>
  <c r="O108" i="20" s="1"/>
  <c r="I111" i="20"/>
  <c r="O111" i="20" s="1"/>
  <c r="I114" i="20"/>
  <c r="I117" i="20"/>
  <c r="O117" i="20" s="1"/>
  <c r="I120" i="20"/>
  <c r="O120" i="20" s="1"/>
  <c r="I124" i="20"/>
  <c r="I127" i="20"/>
  <c r="O127" i="20" s="1"/>
  <c r="I130" i="20"/>
  <c r="O130" i="20" s="1"/>
  <c r="I133" i="20"/>
  <c r="O133" i="20" s="1"/>
  <c r="I136" i="20"/>
  <c r="O136" i="20" s="1"/>
  <c r="I140" i="20"/>
  <c r="O140" i="20" s="1"/>
  <c r="I143" i="20"/>
  <c r="O143" i="20" s="1"/>
  <c r="I146" i="20"/>
  <c r="O146" i="20" s="1"/>
  <c r="I149" i="20"/>
  <c r="O149" i="20" s="1"/>
  <c r="I152" i="20"/>
  <c r="O152" i="20" s="1"/>
  <c r="I155" i="20"/>
  <c r="O155" i="20" s="1"/>
  <c r="I158" i="20"/>
  <c r="O158" i="20"/>
  <c r="I161" i="20"/>
  <c r="O161" i="20" s="1"/>
  <c r="I164" i="20"/>
  <c r="O164" i="20" s="1"/>
  <c r="I167" i="20"/>
  <c r="O167" i="20" s="1"/>
  <c r="I170" i="20"/>
  <c r="O170" i="20" s="1"/>
  <c r="I173" i="20"/>
  <c r="O173" i="20" s="1"/>
  <c r="I176" i="20"/>
  <c r="O176" i="20" s="1"/>
  <c r="I179" i="20"/>
  <c r="O179" i="20" s="1"/>
  <c r="I182" i="20"/>
  <c r="O182" i="20" s="1"/>
  <c r="I185" i="20"/>
  <c r="O185" i="20" s="1"/>
  <c r="I188" i="20"/>
  <c r="O188" i="20" s="1"/>
  <c r="I191" i="20"/>
  <c r="O191" i="20" s="1"/>
  <c r="I194" i="20"/>
  <c r="O194" i="20" s="1"/>
  <c r="I197" i="20"/>
  <c r="O197" i="20" s="1"/>
  <c r="I200" i="20"/>
  <c r="O200" i="20" s="1"/>
  <c r="I203" i="20"/>
  <c r="O203" i="20" s="1"/>
  <c r="I206" i="20"/>
  <c r="O206" i="20"/>
  <c r="I209" i="20"/>
  <c r="O209" i="20" s="1"/>
  <c r="I212" i="20"/>
  <c r="O212" i="20" s="1"/>
  <c r="I215" i="20"/>
  <c r="O215" i="20" s="1"/>
  <c r="I218" i="20"/>
  <c r="O218" i="20" s="1"/>
  <c r="I221" i="20"/>
  <c r="O221" i="20" s="1"/>
  <c r="I224" i="20"/>
  <c r="O224" i="20" s="1"/>
  <c r="I227" i="20"/>
  <c r="O227" i="20" s="1"/>
  <c r="I230" i="20"/>
  <c r="O230" i="20" s="1"/>
  <c r="I233" i="20"/>
  <c r="O233" i="20" s="1"/>
  <c r="I236" i="20"/>
  <c r="O236" i="20" s="1"/>
  <c r="I239" i="20"/>
  <c r="O239" i="20" s="1"/>
  <c r="I242" i="20"/>
  <c r="O242" i="20" s="1"/>
  <c r="I245" i="20"/>
  <c r="O245" i="20" s="1"/>
  <c r="I248" i="20"/>
  <c r="O248" i="20" s="1"/>
  <c r="I252" i="20"/>
  <c r="O252" i="20" s="1"/>
  <c r="I255" i="20"/>
  <c r="O255" i="20"/>
  <c r="I258" i="20"/>
  <c r="I261" i="20"/>
  <c r="O261" i="20" s="1"/>
  <c r="I264" i="20"/>
  <c r="O264" i="20" s="1"/>
  <c r="I267" i="20"/>
  <c r="O267" i="20" s="1"/>
  <c r="I270" i="20"/>
  <c r="O270" i="20" s="1"/>
  <c r="I273" i="20"/>
  <c r="O273" i="20" s="1"/>
  <c r="I10" i="19"/>
  <c r="O10" i="19" s="1"/>
  <c r="I13" i="19"/>
  <c r="O13" i="19" s="1"/>
  <c r="I16" i="19"/>
  <c r="O16" i="19" s="1"/>
  <c r="I19" i="19"/>
  <c r="O19" i="19" s="1"/>
  <c r="I22" i="19"/>
  <c r="O22" i="19" s="1"/>
  <c r="I25" i="19"/>
  <c r="O25" i="19" s="1"/>
  <c r="I28" i="19"/>
  <c r="O28" i="19"/>
  <c r="I31" i="19"/>
  <c r="O31" i="19" s="1"/>
  <c r="I34" i="19"/>
  <c r="O34" i="19" s="1"/>
  <c r="I37" i="19"/>
  <c r="O37" i="19" s="1"/>
  <c r="I40" i="19"/>
  <c r="O40" i="19" s="1"/>
  <c r="I43" i="19"/>
  <c r="O43" i="19" s="1"/>
  <c r="I46" i="19"/>
  <c r="O46" i="19"/>
  <c r="I49" i="19"/>
  <c r="O49" i="19" s="1"/>
  <c r="I52" i="19"/>
  <c r="O52" i="19"/>
  <c r="I55" i="19"/>
  <c r="O55" i="19" s="1"/>
  <c r="I58" i="19"/>
  <c r="O58" i="19" s="1"/>
  <c r="I61" i="19"/>
  <c r="O61" i="19" s="1"/>
  <c r="I64" i="19"/>
  <c r="O64" i="19" s="1"/>
  <c r="I67" i="19"/>
  <c r="O67" i="19" s="1"/>
  <c r="I70" i="19"/>
  <c r="O70" i="19" s="1"/>
  <c r="I73" i="19"/>
  <c r="O73" i="19" s="1"/>
  <c r="I76" i="19"/>
  <c r="O76" i="19"/>
  <c r="I79" i="19"/>
  <c r="O79" i="19" s="1"/>
  <c r="I82" i="19"/>
  <c r="O82" i="19" s="1"/>
  <c r="I85" i="19"/>
  <c r="O85" i="19" s="1"/>
  <c r="I88" i="19"/>
  <c r="O88" i="19" s="1"/>
  <c r="I91" i="19"/>
  <c r="O91" i="19" s="1"/>
  <c r="I94" i="19"/>
  <c r="O94" i="19"/>
  <c r="I97" i="19"/>
  <c r="O97" i="19" s="1"/>
  <c r="I100" i="19"/>
  <c r="O100" i="19"/>
  <c r="I103" i="19"/>
  <c r="O103" i="19" s="1"/>
  <c r="I106" i="19"/>
  <c r="O106" i="19" s="1"/>
  <c r="I109" i="19"/>
  <c r="O109" i="19" s="1"/>
  <c r="I112" i="19"/>
  <c r="O112" i="19" s="1"/>
  <c r="I115" i="19"/>
  <c r="O115" i="19" s="1"/>
  <c r="I118" i="19"/>
  <c r="O118" i="19" s="1"/>
  <c r="I121" i="19"/>
  <c r="O121" i="19" s="1"/>
  <c r="I124" i="19"/>
  <c r="O124" i="19"/>
  <c r="I128" i="19"/>
  <c r="O128" i="19" s="1"/>
  <c r="I131" i="19"/>
  <c r="O131" i="19" s="1"/>
  <c r="I134" i="19"/>
  <c r="O134" i="19" s="1"/>
  <c r="I138" i="19"/>
  <c r="O138" i="19" s="1"/>
  <c r="I141" i="19"/>
  <c r="O141" i="19" s="1"/>
  <c r="I144" i="19"/>
  <c r="O144" i="19"/>
  <c r="I147" i="19"/>
  <c r="O147" i="19" s="1"/>
  <c r="I150" i="19"/>
  <c r="O150" i="19" s="1"/>
  <c r="I153" i="19"/>
  <c r="O153" i="19" s="1"/>
  <c r="I156" i="19"/>
  <c r="O156" i="19" s="1"/>
  <c r="I160" i="19"/>
  <c r="I163" i="19"/>
  <c r="O163" i="19"/>
  <c r="I166" i="19"/>
  <c r="O166" i="19" s="1"/>
  <c r="I169" i="19"/>
  <c r="O169" i="19" s="1"/>
  <c r="I172" i="19"/>
  <c r="O172" i="19" s="1"/>
  <c r="I175" i="19"/>
  <c r="O175" i="19" s="1"/>
  <c r="I179" i="19"/>
  <c r="I182" i="19"/>
  <c r="O182" i="19"/>
  <c r="I185" i="19"/>
  <c r="O185" i="19" s="1"/>
  <c r="I188" i="19"/>
  <c r="O188" i="19" s="1"/>
  <c r="I191" i="19"/>
  <c r="O191" i="19"/>
  <c r="I194" i="19"/>
  <c r="O194" i="19" s="1"/>
  <c r="I197" i="19"/>
  <c r="O197" i="19"/>
  <c r="I200" i="19"/>
  <c r="O200" i="19" s="1"/>
  <c r="I203" i="19"/>
  <c r="O203" i="19"/>
  <c r="I206" i="19"/>
  <c r="O206" i="19" s="1"/>
  <c r="I209" i="19"/>
  <c r="O209" i="19" s="1"/>
  <c r="I212" i="19"/>
  <c r="O212" i="19" s="1"/>
  <c r="I215" i="19"/>
  <c r="O215" i="19"/>
  <c r="I218" i="19"/>
  <c r="O218" i="19" s="1"/>
  <c r="I221" i="19"/>
  <c r="O221" i="19"/>
  <c r="I224" i="19"/>
  <c r="O224" i="19" s="1"/>
  <c r="I227" i="19"/>
  <c r="O227" i="19"/>
  <c r="I230" i="19"/>
  <c r="O230" i="19" s="1"/>
  <c r="I233" i="19"/>
  <c r="O233" i="19" s="1"/>
  <c r="I236" i="19"/>
  <c r="O236" i="19" s="1"/>
  <c r="I239" i="19"/>
  <c r="O239" i="19"/>
  <c r="I242" i="19"/>
  <c r="O242" i="19" s="1"/>
  <c r="I245" i="19"/>
  <c r="O245" i="19"/>
  <c r="I248" i="19"/>
  <c r="O248" i="19" s="1"/>
  <c r="I251" i="19"/>
  <c r="O251" i="19"/>
  <c r="I254" i="19"/>
  <c r="O254" i="19" s="1"/>
  <c r="I257" i="19"/>
  <c r="O257" i="19" s="1"/>
  <c r="I260" i="19"/>
  <c r="O260" i="19" s="1"/>
  <c r="I263" i="19"/>
  <c r="O263" i="19"/>
  <c r="I266" i="19"/>
  <c r="O266" i="19" s="1"/>
  <c r="I269" i="19"/>
  <c r="O269" i="19"/>
  <c r="I272" i="19"/>
  <c r="O272" i="19" s="1"/>
  <c r="I275" i="19"/>
  <c r="O275" i="19"/>
  <c r="I278" i="19"/>
  <c r="O278" i="19" s="1"/>
  <c r="I281" i="19"/>
  <c r="O281" i="19" s="1"/>
  <c r="I284" i="19"/>
  <c r="O284" i="19" s="1"/>
  <c r="I287" i="19"/>
  <c r="O287" i="19"/>
  <c r="I290" i="19"/>
  <c r="O290" i="19" s="1"/>
  <c r="I294" i="19"/>
  <c r="O294" i="19" s="1"/>
  <c r="I297" i="19"/>
  <c r="O297" i="19" s="1"/>
  <c r="I300" i="19"/>
  <c r="O300" i="19" s="1"/>
  <c r="I303" i="19"/>
  <c r="O303" i="19" s="1"/>
  <c r="I306" i="19"/>
  <c r="O306" i="19"/>
  <c r="I309" i="19"/>
  <c r="O309" i="19" s="1"/>
  <c r="I312" i="19"/>
  <c r="O312" i="19" s="1"/>
  <c r="I315" i="19"/>
  <c r="O315" i="19" s="1"/>
  <c r="I318" i="19"/>
  <c r="O318" i="19" s="1"/>
  <c r="I321" i="19"/>
  <c r="O321" i="19" s="1"/>
  <c r="I324" i="19"/>
  <c r="O324" i="19" s="1"/>
  <c r="I327" i="19"/>
  <c r="O327" i="19" s="1"/>
  <c r="I10" i="18"/>
  <c r="I13" i="18"/>
  <c r="O13" i="18" s="1"/>
  <c r="I16" i="18"/>
  <c r="O16" i="18" s="1"/>
  <c r="I19" i="18"/>
  <c r="O19" i="18" s="1"/>
  <c r="I22" i="18"/>
  <c r="O22" i="18" s="1"/>
  <c r="I25" i="18"/>
  <c r="O25" i="18"/>
  <c r="I28" i="18"/>
  <c r="O28" i="18" s="1"/>
  <c r="I31" i="18"/>
  <c r="O31" i="18" s="1"/>
  <c r="I34" i="18"/>
  <c r="O34" i="18" s="1"/>
  <c r="I37" i="18"/>
  <c r="O37" i="18" s="1"/>
  <c r="I40" i="18"/>
  <c r="O40" i="18" s="1"/>
  <c r="I43" i="18"/>
  <c r="O43" i="18" s="1"/>
  <c r="I46" i="18"/>
  <c r="O46" i="18" s="1"/>
  <c r="I49" i="18"/>
  <c r="O49" i="18" s="1"/>
  <c r="I52" i="18"/>
  <c r="O52" i="18" s="1"/>
  <c r="I55" i="18"/>
  <c r="O55" i="18" s="1"/>
  <c r="I58" i="18"/>
  <c r="O58" i="18" s="1"/>
  <c r="I61" i="18"/>
  <c r="O61" i="18" s="1"/>
  <c r="I64" i="18"/>
  <c r="O64" i="18" s="1"/>
  <c r="I67" i="18"/>
  <c r="O67" i="18" s="1"/>
  <c r="I70" i="18"/>
  <c r="O70" i="18" s="1"/>
  <c r="I73" i="18"/>
  <c r="O73" i="18" s="1"/>
  <c r="I76" i="18"/>
  <c r="O76" i="18" s="1"/>
  <c r="I79" i="18"/>
  <c r="O79" i="18"/>
  <c r="I82" i="18"/>
  <c r="O82" i="18" s="1"/>
  <c r="I85" i="18"/>
  <c r="O85" i="18"/>
  <c r="I88" i="18"/>
  <c r="O88" i="18" s="1"/>
  <c r="I91" i="18"/>
  <c r="O91" i="18" s="1"/>
  <c r="I94" i="18"/>
  <c r="O94" i="18" s="1"/>
  <c r="I97" i="18"/>
  <c r="O97" i="18"/>
  <c r="I100" i="18"/>
  <c r="O100" i="18" s="1"/>
  <c r="I103" i="18"/>
  <c r="O103" i="18"/>
  <c r="I106" i="18"/>
  <c r="O106" i="18" s="1"/>
  <c r="I109" i="18"/>
  <c r="O109" i="18" s="1"/>
  <c r="I112" i="18"/>
  <c r="O112" i="18" s="1"/>
  <c r="I115" i="18"/>
  <c r="O115" i="18" s="1"/>
  <c r="I118" i="18"/>
  <c r="O118" i="18" s="1"/>
  <c r="I121" i="18"/>
  <c r="O121" i="18" s="1"/>
  <c r="I124" i="18"/>
  <c r="O124" i="18" s="1"/>
  <c r="I127" i="18"/>
  <c r="O127" i="18" s="1"/>
  <c r="I130" i="18"/>
  <c r="O130" i="18" s="1"/>
  <c r="I133" i="18"/>
  <c r="O133" i="18" s="1"/>
  <c r="I136" i="18"/>
  <c r="O136" i="18" s="1"/>
  <c r="I139" i="18"/>
  <c r="O139" i="18" s="1"/>
  <c r="I142" i="18"/>
  <c r="O142" i="18" s="1"/>
  <c r="I145" i="18"/>
  <c r="O145" i="18"/>
  <c r="I148" i="18"/>
  <c r="O148" i="18" s="1"/>
  <c r="I151" i="18"/>
  <c r="O151" i="18" s="1"/>
  <c r="I154" i="18"/>
  <c r="O154" i="18" s="1"/>
  <c r="I157" i="18"/>
  <c r="O157" i="18"/>
  <c r="I161" i="18"/>
  <c r="O161" i="18" s="1"/>
  <c r="I164" i="18"/>
  <c r="Q160" i="18" s="1"/>
  <c r="I160" i="18" s="1"/>
  <c r="O164" i="18"/>
  <c r="I168" i="18"/>
  <c r="I171" i="18"/>
  <c r="O171" i="18" s="1"/>
  <c r="I174" i="18"/>
  <c r="O174" i="18" s="1"/>
  <c r="I177" i="18"/>
  <c r="O177" i="18" s="1"/>
  <c r="I180" i="18"/>
  <c r="O180" i="18" s="1"/>
  <c r="I184" i="18"/>
  <c r="O184" i="18"/>
  <c r="I187" i="18"/>
  <c r="O187" i="18" s="1"/>
  <c r="I190" i="18"/>
  <c r="O190" i="18" s="1"/>
  <c r="I193" i="18"/>
  <c r="O193" i="18" s="1"/>
  <c r="I196" i="18"/>
  <c r="O196" i="18" s="1"/>
  <c r="I199" i="18"/>
  <c r="O199" i="18" s="1"/>
  <c r="I202" i="18"/>
  <c r="O202" i="18"/>
  <c r="I205" i="18"/>
  <c r="O205" i="18" s="1"/>
  <c r="I208" i="18"/>
  <c r="O208" i="18"/>
  <c r="I211" i="18"/>
  <c r="O211" i="18" s="1"/>
  <c r="I214" i="18"/>
  <c r="O214" i="18"/>
  <c r="I217" i="18"/>
  <c r="O217" i="18" s="1"/>
  <c r="I220" i="18"/>
  <c r="O220" i="18"/>
  <c r="I223" i="18"/>
  <c r="O223" i="18" s="1"/>
  <c r="I226" i="18"/>
  <c r="O226" i="18" s="1"/>
  <c r="I229" i="18"/>
  <c r="O229" i="18" s="1"/>
  <c r="I232" i="18"/>
  <c r="O232" i="18"/>
  <c r="I235" i="18"/>
  <c r="O235" i="18" s="1"/>
  <c r="I239" i="18"/>
  <c r="O239" i="18"/>
  <c r="I242" i="18"/>
  <c r="O242" i="18" s="1"/>
  <c r="I245" i="18"/>
  <c r="O245" i="18"/>
  <c r="I248" i="18"/>
  <c r="O248" i="18" s="1"/>
  <c r="I252" i="18"/>
  <c r="I255" i="18"/>
  <c r="O255" i="18" s="1"/>
  <c r="I258" i="18"/>
  <c r="O258" i="18"/>
  <c r="I261" i="18"/>
  <c r="O261" i="18" s="1"/>
  <c r="I264" i="18"/>
  <c r="O264" i="18"/>
  <c r="I267" i="18"/>
  <c r="O267" i="18" s="1"/>
  <c r="I270" i="18"/>
  <c r="O270" i="18"/>
  <c r="I273" i="18"/>
  <c r="O273" i="18" s="1"/>
  <c r="I276" i="18"/>
  <c r="O276" i="18" s="1"/>
  <c r="I279" i="18"/>
  <c r="O279" i="18" s="1"/>
  <c r="I282" i="18"/>
  <c r="O282" i="18"/>
  <c r="I285" i="18"/>
  <c r="O285" i="18" s="1"/>
  <c r="I288" i="18"/>
  <c r="O288" i="18"/>
  <c r="I291" i="18"/>
  <c r="O291" i="18" s="1"/>
  <c r="I294" i="18"/>
  <c r="O294" i="18"/>
  <c r="I297" i="18"/>
  <c r="O297" i="18" s="1"/>
  <c r="I300" i="18"/>
  <c r="O300" i="18" s="1"/>
  <c r="I303" i="18"/>
  <c r="O303" i="18" s="1"/>
  <c r="I306" i="18"/>
  <c r="O306" i="18"/>
  <c r="I309" i="18"/>
  <c r="O309" i="18" s="1"/>
  <c r="I312" i="18"/>
  <c r="O312" i="18"/>
  <c r="I315" i="18"/>
  <c r="O315" i="18" s="1"/>
  <c r="I318" i="18"/>
  <c r="O318" i="18"/>
  <c r="I321" i="18"/>
  <c r="O321" i="18" s="1"/>
  <c r="I325" i="18"/>
  <c r="I328" i="18"/>
  <c r="O328" i="18" s="1"/>
  <c r="I331" i="18"/>
  <c r="O331" i="18"/>
  <c r="I334" i="18"/>
  <c r="O334" i="18" s="1"/>
  <c r="I337" i="18"/>
  <c r="O337" i="18"/>
  <c r="I340" i="18"/>
  <c r="O340" i="18" s="1"/>
  <c r="I343" i="18"/>
  <c r="O343" i="18"/>
  <c r="I346" i="18"/>
  <c r="O346" i="18" s="1"/>
  <c r="I349" i="18"/>
  <c r="O349" i="18" s="1"/>
  <c r="I352" i="18"/>
  <c r="O352" i="18" s="1"/>
  <c r="I355" i="18"/>
  <c r="O355" i="18"/>
  <c r="I358" i="18"/>
  <c r="O358" i="18" s="1"/>
  <c r="I361" i="18"/>
  <c r="O361" i="18"/>
  <c r="I364" i="18"/>
  <c r="O364" i="18" s="1"/>
  <c r="I367" i="18"/>
  <c r="O367" i="18"/>
  <c r="I370" i="18"/>
  <c r="O370" i="18" s="1"/>
  <c r="I373" i="18"/>
  <c r="O373" i="18" s="1"/>
  <c r="I376" i="18"/>
  <c r="O376" i="18" s="1"/>
  <c r="I379" i="18"/>
  <c r="O379" i="18"/>
  <c r="I382" i="18"/>
  <c r="O382" i="18" s="1"/>
  <c r="I385" i="18"/>
  <c r="O385" i="18"/>
  <c r="I388" i="18"/>
  <c r="O388" i="18" s="1"/>
  <c r="I10" i="17"/>
  <c r="O10" i="17" s="1"/>
  <c r="I13" i="17"/>
  <c r="O13" i="17" s="1"/>
  <c r="I16" i="17"/>
  <c r="O16" i="17" s="1"/>
  <c r="I20" i="17"/>
  <c r="Q19" i="17" s="1"/>
  <c r="I19" i="17" s="1"/>
  <c r="O20" i="17"/>
  <c r="R19" i="17" s="1"/>
  <c r="O19" i="17" s="1"/>
  <c r="I23" i="17"/>
  <c r="O23" i="17" s="1"/>
  <c r="I27" i="17"/>
  <c r="O27" i="17"/>
  <c r="I30" i="17"/>
  <c r="O30" i="17" s="1"/>
  <c r="I33" i="17"/>
  <c r="O33" i="17"/>
  <c r="I36" i="17"/>
  <c r="O36" i="17" s="1"/>
  <c r="I39" i="17"/>
  <c r="O39" i="17" s="1"/>
  <c r="I42" i="17"/>
  <c r="O42" i="17" s="1"/>
  <c r="I11" i="16"/>
  <c r="O11" i="16" s="1"/>
  <c r="I14" i="16"/>
  <c r="I17" i="16"/>
  <c r="O17" i="16" s="1"/>
  <c r="I20" i="16"/>
  <c r="O20" i="16"/>
  <c r="I23" i="16"/>
  <c r="O23" i="16" s="1"/>
  <c r="I27" i="16"/>
  <c r="O27" i="16" s="1"/>
  <c r="I30" i="16"/>
  <c r="O30" i="16" s="1"/>
  <c r="I33" i="16"/>
  <c r="O33" i="16" s="1"/>
  <c r="I36" i="16"/>
  <c r="O36" i="16" s="1"/>
  <c r="I39" i="16"/>
  <c r="O39" i="16"/>
  <c r="I43" i="16"/>
  <c r="I46" i="16"/>
  <c r="O46" i="16" s="1"/>
  <c r="I49" i="16"/>
  <c r="O49" i="16" s="1"/>
  <c r="I52" i="16"/>
  <c r="O52" i="16" s="1"/>
  <c r="I55" i="16"/>
  <c r="O55" i="16" s="1"/>
  <c r="I58" i="16"/>
  <c r="O58" i="16"/>
  <c r="I61" i="16"/>
  <c r="O61" i="16" s="1"/>
  <c r="I64" i="16"/>
  <c r="O64" i="16" s="1"/>
  <c r="I11" i="15"/>
  <c r="I14" i="15"/>
  <c r="O14" i="15" s="1"/>
  <c r="I17" i="15"/>
  <c r="O17" i="15" s="1"/>
  <c r="I21" i="15"/>
  <c r="I24" i="15"/>
  <c r="O24" i="15"/>
  <c r="I28" i="15"/>
  <c r="O28" i="15" s="1"/>
  <c r="I31" i="15"/>
  <c r="O31" i="15"/>
  <c r="I34" i="15"/>
  <c r="O34" i="15" s="1"/>
  <c r="I37" i="15"/>
  <c r="O37" i="15" s="1"/>
  <c r="I40" i="15"/>
  <c r="O40" i="15" s="1"/>
  <c r="I43" i="15"/>
  <c r="O43" i="15" s="1"/>
  <c r="I10" i="14"/>
  <c r="O10" i="14" s="1"/>
  <c r="I13" i="14"/>
  <c r="O13" i="14" s="1"/>
  <c r="I16" i="14"/>
  <c r="I19" i="14"/>
  <c r="O19" i="14" s="1"/>
  <c r="I22" i="14"/>
  <c r="O22" i="14"/>
  <c r="I25" i="14"/>
  <c r="O25" i="14" s="1"/>
  <c r="I28" i="14"/>
  <c r="O28" i="14" s="1"/>
  <c r="I31" i="14"/>
  <c r="O31" i="14" s="1"/>
  <c r="I34" i="14"/>
  <c r="O34" i="14" s="1"/>
  <c r="I37" i="14"/>
  <c r="O37" i="14" s="1"/>
  <c r="I40" i="14"/>
  <c r="O40" i="14" s="1"/>
  <c r="I43" i="14"/>
  <c r="O43" i="14" s="1"/>
  <c r="I46" i="14"/>
  <c r="O46" i="14"/>
  <c r="I49" i="14"/>
  <c r="O49" i="14" s="1"/>
  <c r="I52" i="14"/>
  <c r="O52" i="14" s="1"/>
  <c r="I55" i="14"/>
  <c r="O55" i="14" s="1"/>
  <c r="I58" i="14"/>
  <c r="O58" i="14"/>
  <c r="I61" i="14"/>
  <c r="O61" i="14" s="1"/>
  <c r="I64" i="14"/>
  <c r="O64" i="14" s="1"/>
  <c r="I10" i="13"/>
  <c r="I13" i="13"/>
  <c r="O13" i="13" s="1"/>
  <c r="I16" i="13"/>
  <c r="O16" i="13" s="1"/>
  <c r="I19" i="13"/>
  <c r="O19" i="13" s="1"/>
  <c r="I22" i="13"/>
  <c r="O22" i="13" s="1"/>
  <c r="I25" i="13"/>
  <c r="O25" i="13" s="1"/>
  <c r="I28" i="13"/>
  <c r="O28" i="13"/>
  <c r="I31" i="13"/>
  <c r="O31" i="13" s="1"/>
  <c r="I34" i="13"/>
  <c r="O34" i="13" s="1"/>
  <c r="I37" i="13"/>
  <c r="O37" i="13" s="1"/>
  <c r="I40" i="13"/>
  <c r="O40" i="13"/>
  <c r="I43" i="13"/>
  <c r="O43" i="13" s="1"/>
  <c r="I46" i="13"/>
  <c r="O46" i="13" s="1"/>
  <c r="I49" i="13"/>
  <c r="O49" i="13" s="1"/>
  <c r="I52" i="13"/>
  <c r="O52" i="13"/>
  <c r="I55" i="13"/>
  <c r="O55" i="13" s="1"/>
  <c r="I58" i="13"/>
  <c r="O58" i="13" s="1"/>
  <c r="I61" i="13"/>
  <c r="O61" i="13" s="1"/>
  <c r="I64" i="13"/>
  <c r="O64" i="13" s="1"/>
  <c r="I67" i="13"/>
  <c r="O67" i="13" s="1"/>
  <c r="I70" i="13"/>
  <c r="O70" i="13" s="1"/>
  <c r="I73" i="13"/>
  <c r="O73" i="13" s="1"/>
  <c r="I76" i="13"/>
  <c r="O76" i="13"/>
  <c r="I79" i="13"/>
  <c r="O79" i="13" s="1"/>
  <c r="I82" i="13"/>
  <c r="O82" i="13" s="1"/>
  <c r="I85" i="13"/>
  <c r="O85" i="13" s="1"/>
  <c r="I88" i="13"/>
  <c r="O88" i="13"/>
  <c r="I92" i="13"/>
  <c r="I95" i="13"/>
  <c r="O95" i="13"/>
  <c r="I98" i="13"/>
  <c r="O98" i="13" s="1"/>
  <c r="I101" i="13"/>
  <c r="O101" i="13" s="1"/>
  <c r="I105" i="13"/>
  <c r="O105" i="13" s="1"/>
  <c r="I108" i="13"/>
  <c r="I111" i="13"/>
  <c r="O111" i="13" s="1"/>
  <c r="I114" i="13"/>
  <c r="O114" i="13" s="1"/>
  <c r="I117" i="13"/>
  <c r="O117" i="13" s="1"/>
  <c r="I121" i="13"/>
  <c r="O121" i="13"/>
  <c r="I124" i="13"/>
  <c r="O124" i="13" s="1"/>
  <c r="I127" i="13"/>
  <c r="I130" i="13"/>
  <c r="O130" i="13" s="1"/>
  <c r="I134" i="13"/>
  <c r="I137" i="13"/>
  <c r="O137" i="13" s="1"/>
  <c r="I140" i="13"/>
  <c r="O140" i="13" s="1"/>
  <c r="I143" i="13"/>
  <c r="O143" i="13" s="1"/>
  <c r="I146" i="13"/>
  <c r="O146" i="13" s="1"/>
  <c r="I149" i="13"/>
  <c r="O149" i="13" s="1"/>
  <c r="I152" i="13"/>
  <c r="O152" i="13"/>
  <c r="I155" i="13"/>
  <c r="O155" i="13" s="1"/>
  <c r="I158" i="13"/>
  <c r="O158" i="13" s="1"/>
  <c r="I161" i="13"/>
  <c r="O161" i="13" s="1"/>
  <c r="I164" i="13"/>
  <c r="O164" i="13" s="1"/>
  <c r="I167" i="13"/>
  <c r="O167" i="13" s="1"/>
  <c r="I170" i="13"/>
  <c r="O170" i="13" s="1"/>
  <c r="I173" i="13"/>
  <c r="O173" i="13" s="1"/>
  <c r="I176" i="13"/>
  <c r="O176" i="13"/>
  <c r="I179" i="13"/>
  <c r="O179" i="13" s="1"/>
  <c r="I182" i="13"/>
  <c r="O182" i="13" s="1"/>
  <c r="I185" i="13"/>
  <c r="O185" i="13" s="1"/>
  <c r="I188" i="13"/>
  <c r="O188" i="13" s="1"/>
  <c r="I192" i="13"/>
  <c r="I195" i="13"/>
  <c r="O195" i="13"/>
  <c r="I198" i="13"/>
  <c r="O198" i="13" s="1"/>
  <c r="I201" i="13"/>
  <c r="O201" i="13" s="1"/>
  <c r="I204" i="13"/>
  <c r="O204" i="13" s="1"/>
  <c r="I207" i="13"/>
  <c r="O207" i="13"/>
  <c r="I210" i="13"/>
  <c r="O210" i="13" s="1"/>
  <c r="I213" i="13"/>
  <c r="O213" i="13" s="1"/>
  <c r="I216" i="13"/>
  <c r="O216" i="13" s="1"/>
  <c r="I10" i="12"/>
  <c r="O10" i="12" s="1"/>
  <c r="I13" i="12"/>
  <c r="O13" i="12" s="1"/>
  <c r="I16" i="12"/>
  <c r="O16" i="12" s="1"/>
  <c r="I19" i="12"/>
  <c r="O19" i="12" s="1"/>
  <c r="I22" i="12"/>
  <c r="O22" i="12" s="1"/>
  <c r="I25" i="12"/>
  <c r="O25" i="12"/>
  <c r="I28" i="12"/>
  <c r="O28" i="12" s="1"/>
  <c r="I31" i="12"/>
  <c r="O31" i="12" s="1"/>
  <c r="I34" i="12"/>
  <c r="O34" i="12" s="1"/>
  <c r="I37" i="12"/>
  <c r="O37" i="12"/>
  <c r="I40" i="12"/>
  <c r="O40" i="12" s="1"/>
  <c r="I43" i="12"/>
  <c r="O43" i="12" s="1"/>
  <c r="I46" i="12"/>
  <c r="O46" i="12" s="1"/>
  <c r="I49" i="12"/>
  <c r="O49" i="12"/>
  <c r="I52" i="12"/>
  <c r="O52" i="12" s="1"/>
  <c r="I55" i="12"/>
  <c r="O55" i="12" s="1"/>
  <c r="I58" i="12"/>
  <c r="O58" i="12" s="1"/>
  <c r="I61" i="12"/>
  <c r="O61" i="12" s="1"/>
  <c r="I64" i="12"/>
  <c r="O64" i="12" s="1"/>
  <c r="I67" i="12"/>
  <c r="O67" i="12" s="1"/>
  <c r="I70" i="12"/>
  <c r="O70" i="12" s="1"/>
  <c r="I73" i="12"/>
  <c r="O73" i="12"/>
  <c r="I76" i="12"/>
  <c r="O76" i="12" s="1"/>
  <c r="I79" i="12"/>
  <c r="O79" i="12" s="1"/>
  <c r="I82" i="12"/>
  <c r="O82" i="12" s="1"/>
  <c r="I85" i="12"/>
  <c r="O85" i="12"/>
  <c r="I88" i="12"/>
  <c r="O88" i="12" s="1"/>
  <c r="I91" i="12"/>
  <c r="O91" i="12" s="1"/>
  <c r="I94" i="12"/>
  <c r="O94" i="12" s="1"/>
  <c r="I97" i="12"/>
  <c r="O97" i="12"/>
  <c r="I100" i="12"/>
  <c r="O100" i="12" s="1"/>
  <c r="I103" i="12"/>
  <c r="O103" i="12" s="1"/>
  <c r="I106" i="12"/>
  <c r="O106" i="12" s="1"/>
  <c r="I109" i="12"/>
  <c r="O109" i="12" s="1"/>
  <c r="I112" i="12"/>
  <c r="O112" i="12" s="1"/>
  <c r="I115" i="12"/>
  <c r="O115" i="12" s="1"/>
  <c r="I118" i="12"/>
  <c r="O118" i="12" s="1"/>
  <c r="I121" i="12"/>
  <c r="O121" i="12"/>
  <c r="I124" i="12"/>
  <c r="O124" i="12" s="1"/>
  <c r="I127" i="12"/>
  <c r="O127" i="12" s="1"/>
  <c r="I130" i="12"/>
  <c r="O130" i="12" s="1"/>
  <c r="I133" i="12"/>
  <c r="O133" i="12"/>
  <c r="I136" i="12"/>
  <c r="O136" i="12" s="1"/>
  <c r="I139" i="12"/>
  <c r="O139" i="12" s="1"/>
  <c r="I142" i="12"/>
  <c r="O142" i="12" s="1"/>
  <c r="I145" i="12"/>
  <c r="O145" i="12"/>
  <c r="I149" i="12"/>
  <c r="O149" i="12" s="1"/>
  <c r="I152" i="12"/>
  <c r="O152" i="12"/>
  <c r="I156" i="12"/>
  <c r="I159" i="12"/>
  <c r="O159" i="12" s="1"/>
  <c r="I163" i="12"/>
  <c r="O163" i="12" s="1"/>
  <c r="I166" i="12"/>
  <c r="O166" i="12"/>
  <c r="I169" i="12"/>
  <c r="O169" i="12" s="1"/>
  <c r="I172" i="12"/>
  <c r="O172" i="12" s="1"/>
  <c r="I175" i="12"/>
  <c r="O175" i="12" s="1"/>
  <c r="I178" i="12"/>
  <c r="O178" i="12"/>
  <c r="I182" i="12"/>
  <c r="O182" i="12" s="1"/>
  <c r="R181" i="12" s="1"/>
  <c r="O181" i="12" s="1"/>
  <c r="I186" i="12"/>
  <c r="I189" i="12"/>
  <c r="O189" i="12" s="1"/>
  <c r="I192" i="12"/>
  <c r="O192" i="12"/>
  <c r="I195" i="12"/>
  <c r="O195" i="12" s="1"/>
  <c r="I198" i="12"/>
  <c r="O198" i="12" s="1"/>
  <c r="I201" i="12"/>
  <c r="O201" i="12" s="1"/>
  <c r="I204" i="12"/>
  <c r="O204" i="12"/>
  <c r="I207" i="12"/>
  <c r="O207" i="12" s="1"/>
  <c r="I210" i="12"/>
  <c r="O210" i="12" s="1"/>
  <c r="I213" i="12"/>
  <c r="O213" i="12" s="1"/>
  <c r="I216" i="12"/>
  <c r="O216" i="12"/>
  <c r="I219" i="12"/>
  <c r="O219" i="12" s="1"/>
  <c r="I222" i="12"/>
  <c r="O222" i="12" s="1"/>
  <c r="I225" i="12"/>
  <c r="O225" i="12" s="1"/>
  <c r="I228" i="12"/>
  <c r="O228" i="12" s="1"/>
  <c r="I231" i="12"/>
  <c r="O231" i="12" s="1"/>
  <c r="I234" i="12"/>
  <c r="O234" i="12" s="1"/>
  <c r="I237" i="12"/>
  <c r="O237" i="12" s="1"/>
  <c r="I240" i="12"/>
  <c r="O240" i="12"/>
  <c r="I243" i="12"/>
  <c r="O243" i="12" s="1"/>
  <c r="I246" i="12"/>
  <c r="O246" i="12" s="1"/>
  <c r="I249" i="12"/>
  <c r="O249" i="12" s="1"/>
  <c r="I252" i="12"/>
  <c r="O252" i="12" s="1"/>
  <c r="I256" i="12"/>
  <c r="O256" i="12" s="1"/>
  <c r="I259" i="12"/>
  <c r="O259" i="12" s="1"/>
  <c r="R255" i="12" s="1"/>
  <c r="O255" i="12" s="1"/>
  <c r="I262" i="12"/>
  <c r="O262" i="12" s="1"/>
  <c r="I265" i="12"/>
  <c r="O265" i="12" s="1"/>
  <c r="I268" i="12"/>
  <c r="O268" i="12" s="1"/>
  <c r="I271" i="12"/>
  <c r="O271" i="12" s="1"/>
  <c r="I274" i="12"/>
  <c r="O274" i="12" s="1"/>
  <c r="I11" i="11"/>
  <c r="O11" i="11" s="1"/>
  <c r="I14" i="11"/>
  <c r="I17" i="11"/>
  <c r="O17" i="11" s="1"/>
  <c r="I20" i="11"/>
  <c r="O20" i="11" s="1"/>
  <c r="I23" i="11"/>
  <c r="O23" i="11" s="1"/>
  <c r="I26" i="11"/>
  <c r="O26" i="11" s="1"/>
  <c r="I29" i="11"/>
  <c r="O29" i="11" s="1"/>
  <c r="I32" i="11"/>
  <c r="O32" i="11" s="1"/>
  <c r="I35" i="11"/>
  <c r="O35" i="11" s="1"/>
  <c r="I38" i="11"/>
  <c r="O38" i="11" s="1"/>
  <c r="I41" i="11"/>
  <c r="O41" i="11" s="1"/>
  <c r="I44" i="11"/>
  <c r="O44" i="11" s="1"/>
  <c r="I47" i="11"/>
  <c r="O47" i="11" s="1"/>
  <c r="I50" i="11"/>
  <c r="O50" i="11" s="1"/>
  <c r="I53" i="11"/>
  <c r="O53" i="11" s="1"/>
  <c r="I56" i="11"/>
  <c r="O56" i="11" s="1"/>
  <c r="I59" i="11"/>
  <c r="O59" i="11" s="1"/>
  <c r="I62" i="11"/>
  <c r="O62" i="11" s="1"/>
  <c r="I65" i="11"/>
  <c r="O65" i="11" s="1"/>
  <c r="I68" i="11"/>
  <c r="O68" i="11" s="1"/>
  <c r="I71" i="11"/>
  <c r="O71" i="11" s="1"/>
  <c r="I74" i="11"/>
  <c r="O74" i="11" s="1"/>
  <c r="I77" i="11"/>
  <c r="O77" i="11" s="1"/>
  <c r="I80" i="11"/>
  <c r="O80" i="11"/>
  <c r="I83" i="11"/>
  <c r="O83" i="11" s="1"/>
  <c r="I86" i="11"/>
  <c r="O86" i="11" s="1"/>
  <c r="I89" i="11"/>
  <c r="O89" i="11" s="1"/>
  <c r="I92" i="11"/>
  <c r="O92" i="11"/>
  <c r="I95" i="11"/>
  <c r="O95" i="11" s="1"/>
  <c r="I98" i="11"/>
  <c r="O98" i="11" s="1"/>
  <c r="I101" i="11"/>
  <c r="O101" i="11" s="1"/>
  <c r="I104" i="11"/>
  <c r="O104" i="11"/>
  <c r="I107" i="11"/>
  <c r="O107" i="11" s="1"/>
  <c r="I110" i="11"/>
  <c r="O110" i="11" s="1"/>
  <c r="I113" i="11"/>
  <c r="O113" i="11" s="1"/>
  <c r="I116" i="11"/>
  <c r="O116" i="11"/>
  <c r="I119" i="11"/>
  <c r="O119" i="11" s="1"/>
  <c r="I122" i="11"/>
  <c r="O122" i="11" s="1"/>
  <c r="I125" i="11"/>
  <c r="O125" i="11" s="1"/>
  <c r="I129" i="11"/>
  <c r="Q128" i="11" s="1"/>
  <c r="I128" i="11" s="1"/>
  <c r="I132" i="11"/>
  <c r="O132" i="11" s="1"/>
  <c r="I136" i="11"/>
  <c r="O136" i="11"/>
  <c r="I139" i="11"/>
  <c r="O139" i="11" s="1"/>
  <c r="I142" i="11"/>
  <c r="O142" i="11" s="1"/>
  <c r="I146" i="11"/>
  <c r="O146" i="11" s="1"/>
  <c r="I149" i="11"/>
  <c r="O149" i="11"/>
  <c r="I152" i="11"/>
  <c r="O152" i="11" s="1"/>
  <c r="I155" i="11"/>
  <c r="O155" i="11" s="1"/>
  <c r="I158" i="11"/>
  <c r="O158" i="11" s="1"/>
  <c r="I161" i="11"/>
  <c r="O161" i="11"/>
  <c r="I164" i="11"/>
  <c r="O164" i="11" s="1"/>
  <c r="I167" i="11"/>
  <c r="O167" i="11" s="1"/>
  <c r="I170" i="11"/>
  <c r="O170" i="11" s="1"/>
  <c r="I173" i="11"/>
  <c r="O173" i="11"/>
  <c r="I177" i="11"/>
  <c r="O177" i="11" s="1"/>
  <c r="R176" i="11" s="1"/>
  <c r="O176" i="11" s="1"/>
  <c r="I181" i="11"/>
  <c r="O181" i="11"/>
  <c r="I184" i="11"/>
  <c r="O184" i="11" s="1"/>
  <c r="I187" i="11"/>
  <c r="O187" i="11" s="1"/>
  <c r="I190" i="11"/>
  <c r="O190" i="11" s="1"/>
  <c r="I193" i="11"/>
  <c r="O193" i="11"/>
  <c r="I196" i="11"/>
  <c r="O196" i="11" s="1"/>
  <c r="I199" i="11"/>
  <c r="O199" i="11" s="1"/>
  <c r="I202" i="11"/>
  <c r="O202" i="11" s="1"/>
  <c r="I205" i="11"/>
  <c r="O205" i="11"/>
  <c r="I208" i="11"/>
  <c r="O208" i="11" s="1"/>
  <c r="I211" i="11"/>
  <c r="O211" i="11" s="1"/>
  <c r="I214" i="11"/>
  <c r="O214" i="11" s="1"/>
  <c r="I217" i="11"/>
  <c r="O217" i="11"/>
  <c r="I220" i="11"/>
  <c r="O220" i="11" s="1"/>
  <c r="I223" i="11"/>
  <c r="O223" i="11" s="1"/>
  <c r="I226" i="11"/>
  <c r="O226" i="11" s="1"/>
  <c r="I229" i="11"/>
  <c r="O229" i="11"/>
  <c r="I232" i="11"/>
  <c r="O232" i="11" s="1"/>
  <c r="I235" i="11"/>
  <c r="O235" i="11" s="1"/>
  <c r="I238" i="11"/>
  <c r="O238" i="11" s="1"/>
  <c r="I241" i="11"/>
  <c r="O241" i="11"/>
  <c r="I244" i="11"/>
  <c r="O244" i="11" s="1"/>
  <c r="I247" i="11"/>
  <c r="O247" i="11" s="1"/>
  <c r="I250" i="11"/>
  <c r="O250" i="11" s="1"/>
  <c r="I253" i="11"/>
  <c r="O253" i="11"/>
  <c r="I256" i="11"/>
  <c r="O256" i="11" s="1"/>
  <c r="I259" i="11"/>
  <c r="O259" i="11" s="1"/>
  <c r="I262" i="11"/>
  <c r="O262" i="11" s="1"/>
  <c r="I265" i="11"/>
  <c r="O265" i="11"/>
  <c r="I268" i="11"/>
  <c r="O268" i="11" s="1"/>
  <c r="I271" i="11"/>
  <c r="O271" i="11" s="1"/>
  <c r="I274" i="11"/>
  <c r="O274" i="11" s="1"/>
  <c r="I277" i="11"/>
  <c r="O277" i="11"/>
  <c r="I281" i="11"/>
  <c r="O281" i="11" s="1"/>
  <c r="I284" i="11"/>
  <c r="I287" i="11"/>
  <c r="O287" i="11" s="1"/>
  <c r="I290" i="11"/>
  <c r="O290" i="11"/>
  <c r="I293" i="11"/>
  <c r="O293" i="11" s="1"/>
  <c r="I296" i="11"/>
  <c r="O296" i="11" s="1"/>
  <c r="I299" i="11"/>
  <c r="O299" i="11" s="1"/>
  <c r="I302" i="11"/>
  <c r="O302" i="11"/>
  <c r="I305" i="11"/>
  <c r="O305" i="11" s="1"/>
  <c r="I308" i="11"/>
  <c r="O308" i="11" s="1"/>
  <c r="I11" i="10"/>
  <c r="O11" i="10" s="1"/>
  <c r="I14" i="10"/>
  <c r="O14" i="10" s="1"/>
  <c r="I17" i="10"/>
  <c r="O17" i="10"/>
  <c r="I20" i="10"/>
  <c r="O20" i="10" s="1"/>
  <c r="I23" i="10"/>
  <c r="O23" i="10" s="1"/>
  <c r="I26" i="10"/>
  <c r="O26" i="10" s="1"/>
  <c r="I29" i="10"/>
  <c r="O29" i="10"/>
  <c r="I32" i="10"/>
  <c r="O32" i="10" s="1"/>
  <c r="I35" i="10"/>
  <c r="O35" i="10" s="1"/>
  <c r="I38" i="10"/>
  <c r="O38" i="10" s="1"/>
  <c r="I41" i="10"/>
  <c r="O41" i="10"/>
  <c r="I44" i="10"/>
  <c r="O44" i="10" s="1"/>
  <c r="I47" i="10"/>
  <c r="O47" i="10" s="1"/>
  <c r="I50" i="10"/>
  <c r="O50" i="10" s="1"/>
  <c r="I53" i="10"/>
  <c r="O53" i="10"/>
  <c r="I56" i="10"/>
  <c r="O56" i="10" s="1"/>
  <c r="I59" i="10"/>
  <c r="O59" i="10" s="1"/>
  <c r="I62" i="10"/>
  <c r="O62" i="10" s="1"/>
  <c r="I65" i="10"/>
  <c r="O65" i="10"/>
  <c r="I68" i="10"/>
  <c r="O68" i="10" s="1"/>
  <c r="I71" i="10"/>
  <c r="O71" i="10" s="1"/>
  <c r="I74" i="10"/>
  <c r="O74" i="10" s="1"/>
  <c r="I77" i="10"/>
  <c r="O77" i="10"/>
  <c r="I80" i="10"/>
  <c r="O80" i="10" s="1"/>
  <c r="I83" i="10"/>
  <c r="O83" i="10" s="1"/>
  <c r="I86" i="10"/>
  <c r="O86" i="10" s="1"/>
  <c r="I89" i="10"/>
  <c r="O89" i="10"/>
  <c r="I92" i="10"/>
  <c r="O92" i="10" s="1"/>
  <c r="I95" i="10"/>
  <c r="O95" i="10" s="1"/>
  <c r="I99" i="10"/>
  <c r="O99" i="10" s="1"/>
  <c r="I102" i="10"/>
  <c r="Q98" i="10" s="1"/>
  <c r="I98" i="10" s="1"/>
  <c r="I106" i="10"/>
  <c r="O106" i="10" s="1"/>
  <c r="I109" i="10"/>
  <c r="Q105" i="10" s="1"/>
  <c r="I105" i="10" s="1"/>
  <c r="I113" i="10"/>
  <c r="O113" i="10" s="1"/>
  <c r="I116" i="10"/>
  <c r="Q112" i="10" s="1"/>
  <c r="I112" i="10" s="1"/>
  <c r="O116" i="10"/>
  <c r="I119" i="10"/>
  <c r="O119" i="10" s="1"/>
  <c r="I122" i="10"/>
  <c r="O122" i="10"/>
  <c r="Q125" i="10"/>
  <c r="I125" i="10" s="1"/>
  <c r="I126" i="10"/>
  <c r="O126" i="10" s="1"/>
  <c r="R125" i="10" s="1"/>
  <c r="O125" i="10" s="1"/>
  <c r="I130" i="10"/>
  <c r="O130" i="10"/>
  <c r="I133" i="10"/>
  <c r="O133" i="10" s="1"/>
  <c r="I136" i="10"/>
  <c r="O136" i="10"/>
  <c r="I139" i="10"/>
  <c r="O139" i="10" s="1"/>
  <c r="I142" i="10"/>
  <c r="O142" i="10"/>
  <c r="I145" i="10"/>
  <c r="O145" i="10" s="1"/>
  <c r="I148" i="10"/>
  <c r="O148" i="10" s="1"/>
  <c r="I151" i="10"/>
  <c r="O151" i="10" s="1"/>
  <c r="I154" i="10"/>
  <c r="O154" i="10"/>
  <c r="I157" i="10"/>
  <c r="O157" i="10" s="1"/>
  <c r="I160" i="10"/>
  <c r="O160" i="10"/>
  <c r="I163" i="10"/>
  <c r="O163" i="10" s="1"/>
  <c r="I166" i="10"/>
  <c r="O166" i="10"/>
  <c r="I169" i="10"/>
  <c r="O169" i="10" s="1"/>
  <c r="I172" i="10"/>
  <c r="O172" i="10" s="1"/>
  <c r="I175" i="10"/>
  <c r="O175" i="10" s="1"/>
  <c r="I178" i="10"/>
  <c r="O178" i="10"/>
  <c r="I181" i="10"/>
  <c r="O181" i="10" s="1"/>
  <c r="I184" i="10"/>
  <c r="O184" i="10"/>
  <c r="I187" i="10"/>
  <c r="O187" i="10" s="1"/>
  <c r="I190" i="10"/>
  <c r="O190" i="10"/>
  <c r="I193" i="10"/>
  <c r="O193" i="10" s="1"/>
  <c r="I197" i="10"/>
  <c r="I200" i="10"/>
  <c r="O200" i="10" s="1"/>
  <c r="I203" i="10"/>
  <c r="O203" i="10"/>
  <c r="I206" i="10"/>
  <c r="O206" i="10" s="1"/>
  <c r="I209" i="10"/>
  <c r="O209" i="10"/>
  <c r="I212" i="10"/>
  <c r="O212" i="10" s="1"/>
  <c r="I215" i="10"/>
  <c r="O215" i="10"/>
  <c r="I218" i="10"/>
  <c r="O218" i="10" s="1"/>
  <c r="I221" i="10"/>
  <c r="O221" i="10" s="1"/>
  <c r="I11" i="9"/>
  <c r="O11" i="9" s="1"/>
  <c r="I14" i="9"/>
  <c r="O14" i="9" s="1"/>
  <c r="I17" i="9"/>
  <c r="O17" i="9"/>
  <c r="I20" i="9"/>
  <c r="O20" i="9" s="1"/>
  <c r="I23" i="9"/>
  <c r="O23" i="9" s="1"/>
  <c r="I26" i="9"/>
  <c r="O26" i="9" s="1"/>
  <c r="I29" i="9"/>
  <c r="O29" i="9" s="1"/>
  <c r="I32" i="9"/>
  <c r="O32" i="9" s="1"/>
  <c r="I35" i="9"/>
  <c r="O35" i="9" s="1"/>
  <c r="I38" i="9"/>
  <c r="O38" i="9" s="1"/>
  <c r="I41" i="9"/>
  <c r="O41" i="9"/>
  <c r="I44" i="9"/>
  <c r="O44" i="9" s="1"/>
  <c r="I47" i="9"/>
  <c r="O47" i="9"/>
  <c r="I50" i="9"/>
  <c r="O50" i="9" s="1"/>
  <c r="I53" i="9"/>
  <c r="O53" i="9" s="1"/>
  <c r="I56" i="9"/>
  <c r="O56" i="9" s="1"/>
  <c r="I59" i="9"/>
  <c r="O59" i="9" s="1"/>
  <c r="I62" i="9"/>
  <c r="O62" i="9" s="1"/>
  <c r="I65" i="9"/>
  <c r="O65" i="9"/>
  <c r="I68" i="9"/>
  <c r="O68" i="9" s="1"/>
  <c r="I71" i="9"/>
  <c r="O71" i="9" s="1"/>
  <c r="I74" i="9"/>
  <c r="O74" i="9" s="1"/>
  <c r="I77" i="9"/>
  <c r="O77" i="9" s="1"/>
  <c r="I80" i="9"/>
  <c r="O80" i="9" s="1"/>
  <c r="I83" i="9"/>
  <c r="O83" i="9" s="1"/>
  <c r="I86" i="9"/>
  <c r="O86" i="9" s="1"/>
  <c r="I89" i="9"/>
  <c r="O89" i="9"/>
  <c r="I92" i="9"/>
  <c r="O92" i="9" s="1"/>
  <c r="I95" i="9"/>
  <c r="O95" i="9"/>
  <c r="I98" i="9"/>
  <c r="O98" i="9" s="1"/>
  <c r="I101" i="9"/>
  <c r="O101" i="9" s="1"/>
  <c r="I104" i="9"/>
  <c r="O104" i="9" s="1"/>
  <c r="I107" i="9"/>
  <c r="O107" i="9" s="1"/>
  <c r="I110" i="9"/>
  <c r="O110" i="9" s="1"/>
  <c r="I113" i="9"/>
  <c r="O113" i="9"/>
  <c r="I116" i="9"/>
  <c r="O116" i="9" s="1"/>
  <c r="I119" i="9"/>
  <c r="O119" i="9" s="1"/>
  <c r="I122" i="9"/>
  <c r="O122" i="9" s="1"/>
  <c r="I125" i="9"/>
  <c r="O125" i="9" s="1"/>
  <c r="I128" i="9"/>
  <c r="O128" i="9" s="1"/>
  <c r="I131" i="9"/>
  <c r="O131" i="9" s="1"/>
  <c r="I134" i="9"/>
  <c r="O134" i="9" s="1"/>
  <c r="I137" i="9"/>
  <c r="O137" i="9"/>
  <c r="I140" i="9"/>
  <c r="O140" i="9" s="1"/>
  <c r="I144" i="9"/>
  <c r="O144" i="9" s="1"/>
  <c r="I147" i="9"/>
  <c r="O147" i="9" s="1"/>
  <c r="I151" i="9"/>
  <c r="O151" i="9" s="1"/>
  <c r="R150" i="9" s="1"/>
  <c r="O150" i="9" s="1"/>
  <c r="I154" i="9"/>
  <c r="O154" i="9" s="1"/>
  <c r="I157" i="9"/>
  <c r="O157" i="9" s="1"/>
  <c r="I161" i="9"/>
  <c r="O161" i="9" s="1"/>
  <c r="I164" i="9"/>
  <c r="O164" i="9" s="1"/>
  <c r="I167" i="9"/>
  <c r="O167" i="9" s="1"/>
  <c r="I170" i="9"/>
  <c r="O170" i="9" s="1"/>
  <c r="I173" i="9"/>
  <c r="O173" i="9" s="1"/>
  <c r="I176" i="9"/>
  <c r="O176" i="9" s="1"/>
  <c r="I179" i="9"/>
  <c r="O179" i="9" s="1"/>
  <c r="I182" i="9"/>
  <c r="O182" i="9" s="1"/>
  <c r="I185" i="9"/>
  <c r="O185" i="9" s="1"/>
  <c r="I188" i="9"/>
  <c r="O188" i="9" s="1"/>
  <c r="I192" i="9"/>
  <c r="O192" i="9" s="1"/>
  <c r="R191" i="9" s="1"/>
  <c r="O191" i="9" s="1"/>
  <c r="I196" i="9"/>
  <c r="O196" i="9" s="1"/>
  <c r="I199" i="9"/>
  <c r="O199" i="9" s="1"/>
  <c r="I202" i="9"/>
  <c r="O202" i="9" s="1"/>
  <c r="I205" i="9"/>
  <c r="O205" i="9" s="1"/>
  <c r="I208" i="9"/>
  <c r="O208" i="9" s="1"/>
  <c r="I211" i="9"/>
  <c r="O211" i="9" s="1"/>
  <c r="I214" i="9"/>
  <c r="O214" i="9" s="1"/>
  <c r="I217" i="9"/>
  <c r="O217" i="9" s="1"/>
  <c r="I220" i="9"/>
  <c r="O220" i="9" s="1"/>
  <c r="I223" i="9"/>
  <c r="O223" i="9" s="1"/>
  <c r="I226" i="9"/>
  <c r="O226" i="9" s="1"/>
  <c r="I229" i="9"/>
  <c r="O229" i="9" s="1"/>
  <c r="I232" i="9"/>
  <c r="O232" i="9"/>
  <c r="I235" i="9"/>
  <c r="O235" i="9" s="1"/>
  <c r="I238" i="9"/>
  <c r="O238" i="9"/>
  <c r="I241" i="9"/>
  <c r="O241" i="9" s="1"/>
  <c r="I244" i="9"/>
  <c r="O244" i="9" s="1"/>
  <c r="I247" i="9"/>
  <c r="O247" i="9" s="1"/>
  <c r="I250" i="9"/>
  <c r="O250" i="9" s="1"/>
  <c r="I253" i="9"/>
  <c r="O253" i="9" s="1"/>
  <c r="I256" i="9"/>
  <c r="O256" i="9" s="1"/>
  <c r="I259" i="9"/>
  <c r="O259" i="9" s="1"/>
  <c r="I262" i="9"/>
  <c r="O262" i="9" s="1"/>
  <c r="I265" i="9"/>
  <c r="O265" i="9" s="1"/>
  <c r="I268" i="9"/>
  <c r="O268" i="9" s="1"/>
  <c r="I271" i="9"/>
  <c r="O271" i="9" s="1"/>
  <c r="I274" i="9"/>
  <c r="O274" i="9" s="1"/>
  <c r="I277" i="9"/>
  <c r="O277" i="9" s="1"/>
  <c r="I281" i="9"/>
  <c r="O281" i="9"/>
  <c r="I284" i="9"/>
  <c r="O284" i="9" s="1"/>
  <c r="I287" i="9"/>
  <c r="O287" i="9" s="1"/>
  <c r="I290" i="9"/>
  <c r="O290" i="9" s="1"/>
  <c r="I293" i="9"/>
  <c r="O293" i="9" s="1"/>
  <c r="I296" i="9"/>
  <c r="O296" i="9" s="1"/>
  <c r="I299" i="9"/>
  <c r="O299" i="9"/>
  <c r="I302" i="9"/>
  <c r="O302" i="9" s="1"/>
  <c r="I305" i="9"/>
  <c r="O305" i="9" s="1"/>
  <c r="I308" i="9"/>
  <c r="O308" i="9" s="1"/>
  <c r="I311" i="9"/>
  <c r="O311" i="9" s="1"/>
  <c r="I314" i="9"/>
  <c r="O314" i="9" s="1"/>
  <c r="I317" i="9"/>
  <c r="O317" i="9" s="1"/>
  <c r="I320" i="9"/>
  <c r="O320" i="9" s="1"/>
  <c r="I323" i="9"/>
  <c r="O323" i="9" s="1"/>
  <c r="I326" i="9"/>
  <c r="O326" i="9" s="1"/>
  <c r="I11" i="8"/>
  <c r="O11" i="8" s="1"/>
  <c r="I14" i="8"/>
  <c r="O14" i="8" s="1"/>
  <c r="I17" i="8"/>
  <c r="O17" i="8" s="1"/>
  <c r="I20" i="8"/>
  <c r="O20" i="8"/>
  <c r="I23" i="8"/>
  <c r="O23" i="8" s="1"/>
  <c r="I26" i="8"/>
  <c r="O26" i="8" s="1"/>
  <c r="I29" i="8"/>
  <c r="O29" i="8" s="1"/>
  <c r="I32" i="8"/>
  <c r="O32" i="8" s="1"/>
  <c r="I35" i="8"/>
  <c r="O35" i="8" s="1"/>
  <c r="I38" i="8"/>
  <c r="O38" i="8" s="1"/>
  <c r="I41" i="8"/>
  <c r="O41" i="8" s="1"/>
  <c r="I44" i="8"/>
  <c r="O44" i="8" s="1"/>
  <c r="I47" i="8"/>
  <c r="O47" i="8" s="1"/>
  <c r="I50" i="8"/>
  <c r="O50" i="8"/>
  <c r="I53" i="8"/>
  <c r="O53" i="8" s="1"/>
  <c r="I56" i="8"/>
  <c r="O56" i="8" s="1"/>
  <c r="I59" i="8"/>
  <c r="O59" i="8" s="1"/>
  <c r="I62" i="8"/>
  <c r="O62" i="8" s="1"/>
  <c r="I65" i="8"/>
  <c r="O65" i="8" s="1"/>
  <c r="I68" i="8"/>
  <c r="O68" i="8"/>
  <c r="I71" i="8"/>
  <c r="O71" i="8" s="1"/>
  <c r="I74" i="8"/>
  <c r="O74" i="8" s="1"/>
  <c r="I77" i="8"/>
  <c r="O77" i="8" s="1"/>
  <c r="I80" i="8"/>
  <c r="O80" i="8" s="1"/>
  <c r="I83" i="8"/>
  <c r="O83" i="8" s="1"/>
  <c r="I86" i="8"/>
  <c r="O86" i="8" s="1"/>
  <c r="I89" i="8"/>
  <c r="O89" i="8" s="1"/>
  <c r="I92" i="8"/>
  <c r="O92" i="8" s="1"/>
  <c r="I95" i="8"/>
  <c r="O95" i="8" s="1"/>
  <c r="I98" i="8"/>
  <c r="O98" i="8"/>
  <c r="I101" i="8"/>
  <c r="O101" i="8" s="1"/>
  <c r="I104" i="8"/>
  <c r="O104" i="8" s="1"/>
  <c r="I107" i="8"/>
  <c r="O107" i="8" s="1"/>
  <c r="I111" i="8"/>
  <c r="Q110" i="8" s="1"/>
  <c r="I110" i="8" s="1"/>
  <c r="I114" i="8"/>
  <c r="O114" i="8" s="1"/>
  <c r="I118" i="8"/>
  <c r="O118" i="8" s="1"/>
  <c r="R117" i="8" s="1"/>
  <c r="O117" i="8" s="1"/>
  <c r="I121" i="8"/>
  <c r="O121" i="8" s="1"/>
  <c r="I125" i="8"/>
  <c r="O125" i="8"/>
  <c r="I128" i="8"/>
  <c r="O128" i="8" s="1"/>
  <c r="I131" i="8"/>
  <c r="O131" i="8"/>
  <c r="I134" i="8"/>
  <c r="O134" i="8" s="1"/>
  <c r="I137" i="8"/>
  <c r="O137" i="8" s="1"/>
  <c r="I140" i="8"/>
  <c r="O140" i="8" s="1"/>
  <c r="I143" i="8"/>
  <c r="O143" i="8" s="1"/>
  <c r="Q146" i="8"/>
  <c r="I146" i="8" s="1"/>
  <c r="R146" i="8"/>
  <c r="O146" i="8" s="1"/>
  <c r="I147" i="8"/>
  <c r="O147" i="8" s="1"/>
  <c r="I151" i="8"/>
  <c r="O151" i="8" s="1"/>
  <c r="I154" i="8"/>
  <c r="O154" i="8" s="1"/>
  <c r="I157" i="8"/>
  <c r="O157" i="8" s="1"/>
  <c r="I160" i="8"/>
  <c r="O160" i="8" s="1"/>
  <c r="I163" i="8"/>
  <c r="O163" i="8"/>
  <c r="I166" i="8"/>
  <c r="O166" i="8" s="1"/>
  <c r="I169" i="8"/>
  <c r="O169" i="8" s="1"/>
  <c r="I172" i="8"/>
  <c r="O172" i="8" s="1"/>
  <c r="I175" i="8"/>
  <c r="O175" i="8" s="1"/>
  <c r="I178" i="8"/>
  <c r="O178" i="8" s="1"/>
  <c r="I181" i="8"/>
  <c r="O181" i="8" s="1"/>
  <c r="I184" i="8"/>
  <c r="O184" i="8" s="1"/>
  <c r="I187" i="8"/>
  <c r="O187" i="8" s="1"/>
  <c r="I190" i="8"/>
  <c r="O190" i="8" s="1"/>
  <c r="I193" i="8"/>
  <c r="O193" i="8"/>
  <c r="I196" i="8"/>
  <c r="O196" i="8" s="1"/>
  <c r="I199" i="8"/>
  <c r="O199" i="8" s="1"/>
  <c r="I202" i="8"/>
  <c r="O202" i="8" s="1"/>
  <c r="I206" i="8"/>
  <c r="O206" i="8" s="1"/>
  <c r="I209" i="8"/>
  <c r="O209" i="8" s="1"/>
  <c r="I212" i="8"/>
  <c r="O212" i="8"/>
  <c r="I215" i="8"/>
  <c r="O215" i="8" s="1"/>
  <c r="I218" i="8"/>
  <c r="O218" i="8" s="1"/>
  <c r="I221" i="8"/>
  <c r="O221" i="8" s="1"/>
  <c r="I224" i="8"/>
  <c r="O224" i="8" s="1"/>
  <c r="I227" i="8"/>
  <c r="O227" i="8" s="1"/>
  <c r="I230" i="8"/>
  <c r="O230" i="8"/>
  <c r="I11" i="7"/>
  <c r="O11" i="7" s="1"/>
  <c r="I14" i="7"/>
  <c r="O14" i="7" s="1"/>
  <c r="I17" i="7"/>
  <c r="O17" i="7" s="1"/>
  <c r="I20" i="7"/>
  <c r="O20" i="7" s="1"/>
  <c r="I23" i="7"/>
  <c r="O23" i="7" s="1"/>
  <c r="I26" i="7"/>
  <c r="O26" i="7" s="1"/>
  <c r="I29" i="7"/>
  <c r="O29" i="7"/>
  <c r="I32" i="7"/>
  <c r="O32" i="7" s="1"/>
  <c r="I35" i="7"/>
  <c r="O35" i="7" s="1"/>
  <c r="I38" i="7"/>
  <c r="O38" i="7" s="1"/>
  <c r="I41" i="7"/>
  <c r="O41" i="7" s="1"/>
  <c r="I44" i="7"/>
  <c r="O44" i="7" s="1"/>
  <c r="I47" i="7"/>
  <c r="O47" i="7" s="1"/>
  <c r="I50" i="7"/>
  <c r="O50" i="7" s="1"/>
  <c r="I53" i="7"/>
  <c r="O53" i="7" s="1"/>
  <c r="I56" i="7"/>
  <c r="O56" i="7" s="1"/>
  <c r="I59" i="7"/>
  <c r="O59" i="7" s="1"/>
  <c r="I62" i="7"/>
  <c r="O62" i="7" s="1"/>
  <c r="I65" i="7"/>
  <c r="O65" i="7" s="1"/>
  <c r="I68" i="7"/>
  <c r="O68" i="7" s="1"/>
  <c r="I71" i="7"/>
  <c r="O71" i="7" s="1"/>
  <c r="I74" i="7"/>
  <c r="O74" i="7" s="1"/>
  <c r="I77" i="7"/>
  <c r="O77" i="7"/>
  <c r="I80" i="7"/>
  <c r="O80" i="7" s="1"/>
  <c r="I83" i="7"/>
  <c r="O83" i="7" s="1"/>
  <c r="I86" i="7"/>
  <c r="O86" i="7" s="1"/>
  <c r="I89" i="7"/>
  <c r="O89" i="7" s="1"/>
  <c r="I92" i="7"/>
  <c r="O92" i="7" s="1"/>
  <c r="I95" i="7"/>
  <c r="O95" i="7" s="1"/>
  <c r="I98" i="7"/>
  <c r="O98" i="7" s="1"/>
  <c r="I101" i="7"/>
  <c r="O101" i="7" s="1"/>
  <c r="I104" i="7"/>
  <c r="O104" i="7" s="1"/>
  <c r="I108" i="7"/>
  <c r="I111" i="7"/>
  <c r="O111" i="7" s="1"/>
  <c r="I115" i="7"/>
  <c r="O115" i="7" s="1"/>
  <c r="I118" i="7"/>
  <c r="O118" i="7" s="1"/>
  <c r="I122" i="7"/>
  <c r="I125" i="7"/>
  <c r="O125" i="7" s="1"/>
  <c r="I128" i="7"/>
  <c r="O128" i="7"/>
  <c r="I131" i="7"/>
  <c r="O131" i="7" s="1"/>
  <c r="I134" i="7"/>
  <c r="O134" i="7" s="1"/>
  <c r="I137" i="7"/>
  <c r="O137" i="7" s="1"/>
  <c r="I141" i="7"/>
  <c r="I145" i="7"/>
  <c r="O145" i="7" s="1"/>
  <c r="I148" i="7"/>
  <c r="O148" i="7"/>
  <c r="I151" i="7"/>
  <c r="I154" i="7"/>
  <c r="O154" i="7" s="1"/>
  <c r="I157" i="7"/>
  <c r="O157" i="7" s="1"/>
  <c r="I160" i="7"/>
  <c r="O160" i="7" s="1"/>
  <c r="I163" i="7"/>
  <c r="O163" i="7" s="1"/>
  <c r="I166" i="7"/>
  <c r="O166" i="7"/>
  <c r="I169" i="7"/>
  <c r="O169" i="7" s="1"/>
  <c r="I172" i="7"/>
  <c r="O172" i="7" s="1"/>
  <c r="I175" i="7"/>
  <c r="O175" i="7" s="1"/>
  <c r="I178" i="7"/>
  <c r="O178" i="7" s="1"/>
  <c r="I181" i="7"/>
  <c r="O181" i="7" s="1"/>
  <c r="I184" i="7"/>
  <c r="O184" i="7" s="1"/>
  <c r="I187" i="7"/>
  <c r="O187" i="7" s="1"/>
  <c r="I190" i="7"/>
  <c r="O190" i="7" s="1"/>
  <c r="I193" i="7"/>
  <c r="O193" i="7" s="1"/>
  <c r="I196" i="7"/>
  <c r="O196" i="7" s="1"/>
  <c r="I199" i="7"/>
  <c r="O199" i="7" s="1"/>
  <c r="I202" i="7"/>
  <c r="O202" i="7" s="1"/>
  <c r="I205" i="7"/>
  <c r="O205" i="7" s="1"/>
  <c r="I208" i="7"/>
  <c r="O208" i="7" s="1"/>
  <c r="I211" i="7"/>
  <c r="O211" i="7" s="1"/>
  <c r="I214" i="7"/>
  <c r="O214" i="7" s="1"/>
  <c r="I217" i="7"/>
  <c r="O217" i="7" s="1"/>
  <c r="I220" i="7"/>
  <c r="O220" i="7" s="1"/>
  <c r="I224" i="7"/>
  <c r="O224" i="7" s="1"/>
  <c r="I227" i="7"/>
  <c r="O227" i="7" s="1"/>
  <c r="I230" i="7"/>
  <c r="O230" i="7" s="1"/>
  <c r="I233" i="7"/>
  <c r="O233" i="7" s="1"/>
  <c r="I236" i="7"/>
  <c r="O236" i="7" s="1"/>
  <c r="I239" i="7"/>
  <c r="O239" i="7" s="1"/>
  <c r="I242" i="7"/>
  <c r="O242" i="7" s="1"/>
  <c r="I245" i="7"/>
  <c r="O245" i="7"/>
  <c r="I248" i="7"/>
  <c r="O248" i="7" s="1"/>
  <c r="I251" i="7"/>
  <c r="O251" i="7" s="1"/>
  <c r="I254" i="7"/>
  <c r="O254" i="7" s="1"/>
  <c r="I257" i="7"/>
  <c r="O257" i="7" s="1"/>
  <c r="I260" i="7"/>
  <c r="O260" i="7" s="1"/>
  <c r="I263" i="7"/>
  <c r="O263" i="7"/>
  <c r="I266" i="7"/>
  <c r="O266" i="7" s="1"/>
  <c r="I269" i="7"/>
  <c r="O269" i="7" s="1"/>
  <c r="I11" i="6"/>
  <c r="O11" i="6" s="1"/>
  <c r="I14" i="6"/>
  <c r="O14" i="6" s="1"/>
  <c r="I17" i="6"/>
  <c r="O17" i="6"/>
  <c r="I20" i="6"/>
  <c r="O20" i="6" s="1"/>
  <c r="I23" i="6"/>
  <c r="O23" i="6"/>
  <c r="I26" i="6"/>
  <c r="O26" i="6" s="1"/>
  <c r="I29" i="6"/>
  <c r="O29" i="6" s="1"/>
  <c r="I32" i="6"/>
  <c r="O32" i="6" s="1"/>
  <c r="I35" i="6"/>
  <c r="O35" i="6"/>
  <c r="I38" i="6"/>
  <c r="O38" i="6" s="1"/>
  <c r="I41" i="6"/>
  <c r="O41" i="6"/>
  <c r="I44" i="6"/>
  <c r="O44" i="6" s="1"/>
  <c r="I47" i="6"/>
  <c r="O47" i="6" s="1"/>
  <c r="I50" i="6"/>
  <c r="O50" i="6" s="1"/>
  <c r="I53" i="6"/>
  <c r="O53" i="6" s="1"/>
  <c r="I56" i="6"/>
  <c r="O56" i="6" s="1"/>
  <c r="I59" i="6"/>
  <c r="O59" i="6"/>
  <c r="I62" i="6"/>
  <c r="O62" i="6" s="1"/>
  <c r="I65" i="6"/>
  <c r="O65" i="6" s="1"/>
  <c r="I68" i="6"/>
  <c r="O68" i="6" s="1"/>
  <c r="I71" i="6"/>
  <c r="O71" i="6" s="1"/>
  <c r="I74" i="6"/>
  <c r="O74" i="6" s="1"/>
  <c r="I77" i="6"/>
  <c r="O77" i="6" s="1"/>
  <c r="I80" i="6"/>
  <c r="O80" i="6" s="1"/>
  <c r="I83" i="6"/>
  <c r="O83" i="6" s="1"/>
  <c r="I86" i="6"/>
  <c r="O86" i="6" s="1"/>
  <c r="I89" i="6"/>
  <c r="O89" i="6" s="1"/>
  <c r="I92" i="6"/>
  <c r="O92" i="6" s="1"/>
  <c r="I95" i="6"/>
  <c r="O95" i="6"/>
  <c r="I98" i="6"/>
  <c r="O98" i="6" s="1"/>
  <c r="I101" i="6"/>
  <c r="O101" i="6" s="1"/>
  <c r="I104" i="6"/>
  <c r="O104" i="6" s="1"/>
  <c r="I107" i="6"/>
  <c r="O107" i="6" s="1"/>
  <c r="I110" i="6"/>
  <c r="O110" i="6" s="1"/>
  <c r="I113" i="6"/>
  <c r="O113" i="6"/>
  <c r="I116" i="6"/>
  <c r="O116" i="6" s="1"/>
  <c r="I119" i="6"/>
  <c r="O119" i="6"/>
  <c r="I122" i="6"/>
  <c r="O122" i="6" s="1"/>
  <c r="I125" i="6"/>
  <c r="O125" i="6" s="1"/>
  <c r="I129" i="6"/>
  <c r="O129" i="6" s="1"/>
  <c r="I132" i="6"/>
  <c r="O132" i="6" s="1"/>
  <c r="I136" i="6"/>
  <c r="O136" i="6" s="1"/>
  <c r="I139" i="6"/>
  <c r="O139" i="6" s="1"/>
  <c r="I143" i="6"/>
  <c r="O143" i="6" s="1"/>
  <c r="I146" i="6"/>
  <c r="O146" i="6"/>
  <c r="I149" i="6"/>
  <c r="I152" i="6"/>
  <c r="O152" i="6" s="1"/>
  <c r="I155" i="6"/>
  <c r="O155" i="6" s="1"/>
  <c r="I158" i="6"/>
  <c r="O158" i="6" s="1"/>
  <c r="I162" i="6"/>
  <c r="O162" i="6" s="1"/>
  <c r="R161" i="6" s="1"/>
  <c r="O161" i="6" s="1"/>
  <c r="I166" i="6"/>
  <c r="O166" i="6" s="1"/>
  <c r="I169" i="6"/>
  <c r="O169" i="6" s="1"/>
  <c r="I172" i="6"/>
  <c r="O172" i="6" s="1"/>
  <c r="I175" i="6"/>
  <c r="O175" i="6" s="1"/>
  <c r="I178" i="6"/>
  <c r="O178" i="6" s="1"/>
  <c r="I181" i="6"/>
  <c r="O181" i="6" s="1"/>
  <c r="I184" i="6"/>
  <c r="O184" i="6" s="1"/>
  <c r="I187" i="6"/>
  <c r="O187" i="6" s="1"/>
  <c r="I190" i="6"/>
  <c r="O190" i="6"/>
  <c r="I193" i="6"/>
  <c r="O193" i="6" s="1"/>
  <c r="I196" i="6"/>
  <c r="O196" i="6" s="1"/>
  <c r="I199" i="6"/>
  <c r="O199" i="6" s="1"/>
  <c r="I202" i="6"/>
  <c r="O202" i="6" s="1"/>
  <c r="I205" i="6"/>
  <c r="O205" i="6" s="1"/>
  <c r="I208" i="6"/>
  <c r="O208" i="6"/>
  <c r="I211" i="6"/>
  <c r="O211" i="6" s="1"/>
  <c r="I214" i="6"/>
  <c r="O214" i="6"/>
  <c r="I217" i="6"/>
  <c r="O217" i="6" s="1"/>
  <c r="I220" i="6"/>
  <c r="O220" i="6" s="1"/>
  <c r="I223" i="6"/>
  <c r="O223" i="6" s="1"/>
  <c r="I226" i="6"/>
  <c r="O226" i="6"/>
  <c r="I229" i="6"/>
  <c r="O229" i="6" s="1"/>
  <c r="I232" i="6"/>
  <c r="O232" i="6"/>
  <c r="I235" i="6"/>
  <c r="O235" i="6" s="1"/>
  <c r="I238" i="6"/>
  <c r="O238" i="6"/>
  <c r="I241" i="6"/>
  <c r="O241" i="6" s="1"/>
  <c r="I244" i="6"/>
  <c r="O244" i="6" s="1"/>
  <c r="I247" i="6"/>
  <c r="O247" i="6" s="1"/>
  <c r="I250" i="6"/>
  <c r="O250" i="6"/>
  <c r="I253" i="6"/>
  <c r="O253" i="6" s="1"/>
  <c r="I256" i="6"/>
  <c r="O256" i="6" s="1"/>
  <c r="I259" i="6"/>
  <c r="O259" i="6" s="1"/>
  <c r="I262" i="6"/>
  <c r="O262" i="6" s="1"/>
  <c r="I265" i="6"/>
  <c r="O265" i="6" s="1"/>
  <c r="I268" i="6"/>
  <c r="O268" i="6" s="1"/>
  <c r="I271" i="6"/>
  <c r="O271" i="6" s="1"/>
  <c r="I274" i="6"/>
  <c r="O274" i="6"/>
  <c r="I277" i="6"/>
  <c r="O277" i="6" s="1"/>
  <c r="I280" i="6"/>
  <c r="O280" i="6" s="1"/>
  <c r="I283" i="6"/>
  <c r="O283" i="6" s="1"/>
  <c r="I286" i="6"/>
  <c r="O286" i="6"/>
  <c r="I289" i="6"/>
  <c r="O289" i="6" s="1"/>
  <c r="I292" i="6"/>
  <c r="O292" i="6" s="1"/>
  <c r="I295" i="6"/>
  <c r="O295" i="6" s="1"/>
  <c r="I298" i="6"/>
  <c r="O298" i="6" s="1"/>
  <c r="I301" i="6"/>
  <c r="O301" i="6" s="1"/>
  <c r="I304" i="6"/>
  <c r="O304" i="6"/>
  <c r="I307" i="6"/>
  <c r="O307" i="6" s="1"/>
  <c r="I310" i="6"/>
  <c r="O310" i="6"/>
  <c r="I313" i="6"/>
  <c r="O313" i="6" s="1"/>
  <c r="I317" i="6"/>
  <c r="O317" i="6"/>
  <c r="I320" i="6"/>
  <c r="O320" i="6" s="1"/>
  <c r="I323" i="6"/>
  <c r="O323" i="6" s="1"/>
  <c r="I326" i="6"/>
  <c r="O326" i="6" s="1"/>
  <c r="I329" i="6"/>
  <c r="O329" i="6"/>
  <c r="I332" i="6"/>
  <c r="O332" i="6" s="1"/>
  <c r="I335" i="6"/>
  <c r="O335" i="6" s="1"/>
  <c r="I338" i="6"/>
  <c r="O338" i="6" s="1"/>
  <c r="I341" i="6"/>
  <c r="O341" i="6" s="1"/>
  <c r="I344" i="6"/>
  <c r="O344" i="6" s="1"/>
  <c r="I347" i="6"/>
  <c r="O347" i="6"/>
  <c r="I350" i="6"/>
  <c r="O350" i="6" s="1"/>
  <c r="I353" i="6"/>
  <c r="O353" i="6"/>
  <c r="I356" i="6"/>
  <c r="O356" i="6" s="1"/>
  <c r="I359" i="6"/>
  <c r="O359" i="6" s="1"/>
  <c r="I362" i="6"/>
  <c r="O362" i="6" s="1"/>
  <c r="I11" i="5"/>
  <c r="I14" i="5"/>
  <c r="O14" i="5" s="1"/>
  <c r="I17" i="5"/>
  <c r="O17" i="5" s="1"/>
  <c r="I20" i="5"/>
  <c r="O20" i="5" s="1"/>
  <c r="I23" i="5"/>
  <c r="O23" i="5" s="1"/>
  <c r="I26" i="5"/>
  <c r="O26" i="5"/>
  <c r="I29" i="5"/>
  <c r="O29" i="5" s="1"/>
  <c r="I32" i="5"/>
  <c r="O32" i="5" s="1"/>
  <c r="I35" i="5"/>
  <c r="O35" i="5" s="1"/>
  <c r="I38" i="5"/>
  <c r="O38" i="5" s="1"/>
  <c r="I41" i="5"/>
  <c r="O41" i="5" s="1"/>
  <c r="I44" i="5"/>
  <c r="O44" i="5" s="1"/>
  <c r="I47" i="5"/>
  <c r="O47" i="5" s="1"/>
  <c r="I50" i="5"/>
  <c r="O50" i="5" s="1"/>
  <c r="I53" i="5"/>
  <c r="O53" i="5" s="1"/>
  <c r="I56" i="5"/>
  <c r="O56" i="5" s="1"/>
  <c r="I59" i="5"/>
  <c r="O59" i="5" s="1"/>
  <c r="I62" i="5"/>
  <c r="O62" i="5"/>
  <c r="I65" i="5"/>
  <c r="O65" i="5" s="1"/>
  <c r="I68" i="5"/>
  <c r="O68" i="5" s="1"/>
  <c r="I71" i="5"/>
  <c r="O71" i="5" s="1"/>
  <c r="I74" i="5"/>
  <c r="O74" i="5" s="1"/>
  <c r="I77" i="5"/>
  <c r="O77" i="5"/>
  <c r="I80" i="5"/>
  <c r="O80" i="5" s="1"/>
  <c r="I83" i="5"/>
  <c r="O83" i="5"/>
  <c r="I86" i="5"/>
  <c r="O86" i="5" s="1"/>
  <c r="I89" i="5"/>
  <c r="O89" i="5"/>
  <c r="I92" i="5"/>
  <c r="O92" i="5" s="1"/>
  <c r="I95" i="5"/>
  <c r="O95" i="5"/>
  <c r="I98" i="5"/>
  <c r="O98" i="5" s="1"/>
  <c r="I101" i="5"/>
  <c r="O101" i="5"/>
  <c r="I104" i="5"/>
  <c r="O104" i="5" s="1"/>
  <c r="I107" i="5"/>
  <c r="O107" i="5"/>
  <c r="I110" i="5"/>
  <c r="O110" i="5" s="1"/>
  <c r="I113" i="5"/>
  <c r="O113" i="5"/>
  <c r="I117" i="5"/>
  <c r="Q116" i="5" s="1"/>
  <c r="I116" i="5" s="1"/>
  <c r="I120" i="5"/>
  <c r="O120" i="5"/>
  <c r="I124" i="5"/>
  <c r="O124" i="5"/>
  <c r="I127" i="5"/>
  <c r="O127" i="5"/>
  <c r="I131" i="5"/>
  <c r="O131" i="5"/>
  <c r="I134" i="5"/>
  <c r="O134" i="5"/>
  <c r="I137" i="5"/>
  <c r="O137" i="5"/>
  <c r="I140" i="5"/>
  <c r="O140" i="5"/>
  <c r="I143" i="5"/>
  <c r="O143" i="5"/>
  <c r="I146" i="5"/>
  <c r="O146" i="5"/>
  <c r="I149" i="5"/>
  <c r="O149" i="5"/>
  <c r="Q152" i="5"/>
  <c r="I152" i="5" s="1"/>
  <c r="I153" i="5"/>
  <c r="O153" i="5" s="1"/>
  <c r="R152" i="5" s="1"/>
  <c r="O152" i="5" s="1"/>
  <c r="I157" i="5"/>
  <c r="O157" i="5"/>
  <c r="I160" i="5"/>
  <c r="O160" i="5" s="1"/>
  <c r="I163" i="5"/>
  <c r="O163" i="5"/>
  <c r="I166" i="5"/>
  <c r="O166" i="5" s="1"/>
  <c r="I169" i="5"/>
  <c r="O169" i="5"/>
  <c r="I172" i="5"/>
  <c r="O172" i="5" s="1"/>
  <c r="I175" i="5"/>
  <c r="O175" i="5"/>
  <c r="I178" i="5"/>
  <c r="O178" i="5" s="1"/>
  <c r="I181" i="5"/>
  <c r="O181" i="5"/>
  <c r="I184" i="5"/>
  <c r="O184" i="5" s="1"/>
  <c r="I187" i="5"/>
  <c r="O187" i="5"/>
  <c r="I190" i="5"/>
  <c r="O190" i="5" s="1"/>
  <c r="I193" i="5"/>
  <c r="O193" i="5"/>
  <c r="I196" i="5"/>
  <c r="O196" i="5" s="1"/>
  <c r="I199" i="5"/>
  <c r="O199" i="5"/>
  <c r="I202" i="5"/>
  <c r="O202" i="5" s="1"/>
  <c r="I205" i="5"/>
  <c r="O205" i="5"/>
  <c r="I208" i="5"/>
  <c r="O208" i="5" s="1"/>
  <c r="I211" i="5"/>
  <c r="O211" i="5"/>
  <c r="I214" i="5"/>
  <c r="O214" i="5" s="1"/>
  <c r="I217" i="5"/>
  <c r="O217" i="5"/>
  <c r="I220" i="5"/>
  <c r="O220" i="5" s="1"/>
  <c r="I223" i="5"/>
  <c r="O223" i="5"/>
  <c r="I226" i="5"/>
  <c r="O226" i="5" s="1"/>
  <c r="I229" i="5"/>
  <c r="O229" i="5"/>
  <c r="I233" i="5"/>
  <c r="O233" i="5" s="1"/>
  <c r="I236" i="5"/>
  <c r="O236" i="5"/>
  <c r="I239" i="5"/>
  <c r="O239" i="5" s="1"/>
  <c r="I242" i="5"/>
  <c r="O242" i="5"/>
  <c r="I245" i="5"/>
  <c r="O245" i="5" s="1"/>
  <c r="I248" i="5"/>
  <c r="O248" i="5"/>
  <c r="I251" i="5"/>
  <c r="O251" i="5" s="1"/>
  <c r="I11" i="4"/>
  <c r="O11" i="4" s="1"/>
  <c r="I14" i="4"/>
  <c r="I17" i="4"/>
  <c r="O17" i="4" s="1"/>
  <c r="I20" i="4"/>
  <c r="O20" i="4" s="1"/>
  <c r="I23" i="4"/>
  <c r="O23" i="4" s="1"/>
  <c r="I26" i="4"/>
  <c r="O26" i="4" s="1"/>
  <c r="I29" i="4"/>
  <c r="O29" i="4" s="1"/>
  <c r="I32" i="4"/>
  <c r="O32" i="4" s="1"/>
  <c r="I35" i="4"/>
  <c r="O35" i="4" s="1"/>
  <c r="I38" i="4"/>
  <c r="O38" i="4" s="1"/>
  <c r="I41" i="4"/>
  <c r="O41" i="4" s="1"/>
  <c r="I44" i="4"/>
  <c r="O44" i="4" s="1"/>
  <c r="I47" i="4"/>
  <c r="O47" i="4" s="1"/>
  <c r="I50" i="4"/>
  <c r="O50" i="4" s="1"/>
  <c r="I53" i="4"/>
  <c r="O53" i="4" s="1"/>
  <c r="I56" i="4"/>
  <c r="O56" i="4" s="1"/>
  <c r="I59" i="4"/>
  <c r="O59" i="4" s="1"/>
  <c r="I62" i="4"/>
  <c r="O62" i="4" s="1"/>
  <c r="I65" i="4"/>
  <c r="O65" i="4" s="1"/>
  <c r="I68" i="4"/>
  <c r="O68" i="4" s="1"/>
  <c r="I71" i="4"/>
  <c r="O71" i="4" s="1"/>
  <c r="I74" i="4"/>
  <c r="O74" i="4" s="1"/>
  <c r="I77" i="4"/>
  <c r="O77" i="4" s="1"/>
  <c r="I80" i="4"/>
  <c r="O80" i="4" s="1"/>
  <c r="I83" i="4"/>
  <c r="O83" i="4" s="1"/>
  <c r="I86" i="4"/>
  <c r="O86" i="4" s="1"/>
  <c r="I89" i="4"/>
  <c r="O89" i="4" s="1"/>
  <c r="I92" i="4"/>
  <c r="O92" i="4" s="1"/>
  <c r="I95" i="4"/>
  <c r="O95" i="4" s="1"/>
  <c r="I98" i="4"/>
  <c r="O98" i="4" s="1"/>
  <c r="I101" i="4"/>
  <c r="O101" i="4" s="1"/>
  <c r="I104" i="4"/>
  <c r="O104" i="4" s="1"/>
  <c r="I107" i="4"/>
  <c r="O107" i="4" s="1"/>
  <c r="I110" i="4"/>
  <c r="O110" i="4" s="1"/>
  <c r="I113" i="4"/>
  <c r="O113" i="4" s="1"/>
  <c r="I116" i="4"/>
  <c r="O116" i="4" s="1"/>
  <c r="I119" i="4"/>
  <c r="O119" i="4" s="1"/>
  <c r="I122" i="4"/>
  <c r="O122" i="4" s="1"/>
  <c r="I125" i="4"/>
  <c r="O125" i="4" s="1"/>
  <c r="I128" i="4"/>
  <c r="O128" i="4" s="1"/>
  <c r="I131" i="4"/>
  <c r="O131" i="4" s="1"/>
  <c r="I134" i="4"/>
  <c r="O134" i="4" s="1"/>
  <c r="I137" i="4"/>
  <c r="O137" i="4" s="1"/>
  <c r="I141" i="4"/>
  <c r="Q140" i="4" s="1"/>
  <c r="I140" i="4" s="1"/>
  <c r="O141" i="4"/>
  <c r="I144" i="4"/>
  <c r="O144" i="4"/>
  <c r="I148" i="4"/>
  <c r="Q147" i="4" s="1"/>
  <c r="I147" i="4" s="1"/>
  <c r="O148" i="4"/>
  <c r="I151" i="4"/>
  <c r="O151" i="4"/>
  <c r="I155" i="4"/>
  <c r="O155" i="4"/>
  <c r="I158" i="4"/>
  <c r="O158" i="4"/>
  <c r="I161" i="4"/>
  <c r="O161" i="4"/>
  <c r="I164" i="4"/>
  <c r="O164" i="4"/>
  <c r="I167" i="4"/>
  <c r="O167" i="4"/>
  <c r="I170" i="4"/>
  <c r="O170" i="4"/>
  <c r="I173" i="4"/>
  <c r="O173" i="4"/>
  <c r="I176" i="4"/>
  <c r="O176" i="4"/>
  <c r="I179" i="4"/>
  <c r="O179" i="4"/>
  <c r="I182" i="4"/>
  <c r="O182" i="4"/>
  <c r="I185" i="4"/>
  <c r="O185" i="4"/>
  <c r="I188" i="4"/>
  <c r="O188" i="4"/>
  <c r="I192" i="4"/>
  <c r="Q191" i="4" s="1"/>
  <c r="I191" i="4" s="1"/>
  <c r="I196" i="4"/>
  <c r="O196" i="4" s="1"/>
  <c r="I199" i="4"/>
  <c r="O199" i="4" s="1"/>
  <c r="I202" i="4"/>
  <c r="O202" i="4" s="1"/>
  <c r="I205" i="4"/>
  <c r="O205" i="4" s="1"/>
  <c r="I208" i="4"/>
  <c r="O208" i="4" s="1"/>
  <c r="I211" i="4"/>
  <c r="O211" i="4" s="1"/>
  <c r="I214" i="4"/>
  <c r="O214" i="4" s="1"/>
  <c r="I217" i="4"/>
  <c r="O217" i="4" s="1"/>
  <c r="I220" i="4"/>
  <c r="O220" i="4" s="1"/>
  <c r="I223" i="4"/>
  <c r="O223" i="4" s="1"/>
  <c r="I226" i="4"/>
  <c r="O226" i="4" s="1"/>
  <c r="I229" i="4"/>
  <c r="O229" i="4" s="1"/>
  <c r="I232" i="4"/>
  <c r="O232" i="4" s="1"/>
  <c r="I235" i="4"/>
  <c r="O235" i="4" s="1"/>
  <c r="I238" i="4"/>
  <c r="O238" i="4" s="1"/>
  <c r="I241" i="4"/>
  <c r="O241" i="4" s="1"/>
  <c r="I244" i="4"/>
  <c r="O244" i="4" s="1"/>
  <c r="I247" i="4"/>
  <c r="O247" i="4" s="1"/>
  <c r="I250" i="4"/>
  <c r="O250" i="4" s="1"/>
  <c r="I253" i="4"/>
  <c r="O253" i="4" s="1"/>
  <c r="I256" i="4"/>
  <c r="O256" i="4" s="1"/>
  <c r="I259" i="4"/>
  <c r="O259" i="4" s="1"/>
  <c r="I262" i="4"/>
  <c r="O262" i="4" s="1"/>
  <c r="I265" i="4"/>
  <c r="O265" i="4" s="1"/>
  <c r="I268" i="4"/>
  <c r="O268" i="4" s="1"/>
  <c r="I271" i="4"/>
  <c r="O271" i="4" s="1"/>
  <c r="I275" i="4"/>
  <c r="O275" i="4" s="1"/>
  <c r="I278" i="4"/>
  <c r="O278" i="4" s="1"/>
  <c r="I281" i="4"/>
  <c r="O281" i="4" s="1"/>
  <c r="I284" i="4"/>
  <c r="O284" i="4" s="1"/>
  <c r="I287" i="4"/>
  <c r="O287" i="4" s="1"/>
  <c r="I290" i="4"/>
  <c r="O290" i="4" s="1"/>
  <c r="I293" i="4"/>
  <c r="O293" i="4" s="1"/>
  <c r="I296" i="4"/>
  <c r="O296" i="4" s="1"/>
  <c r="I299" i="4"/>
  <c r="O299" i="4" s="1"/>
  <c r="I302" i="4"/>
  <c r="O302" i="4" s="1"/>
  <c r="I11" i="3"/>
  <c r="I14" i="3"/>
  <c r="O14" i="3" s="1"/>
  <c r="I17" i="3"/>
  <c r="O17" i="3" s="1"/>
  <c r="I20" i="3"/>
  <c r="O20" i="3" s="1"/>
  <c r="I23" i="3"/>
  <c r="O23" i="3" s="1"/>
  <c r="I26" i="3"/>
  <c r="O26" i="3" s="1"/>
  <c r="I29" i="3"/>
  <c r="O29" i="3" s="1"/>
  <c r="I32" i="3"/>
  <c r="O32" i="3" s="1"/>
  <c r="I35" i="3"/>
  <c r="O35" i="3" s="1"/>
  <c r="I38" i="3"/>
  <c r="O38" i="3" s="1"/>
  <c r="I41" i="3"/>
  <c r="O41" i="3" s="1"/>
  <c r="I44" i="3"/>
  <c r="O44" i="3" s="1"/>
  <c r="I47" i="3"/>
  <c r="O47" i="3" s="1"/>
  <c r="I50" i="3"/>
  <c r="O50" i="3" s="1"/>
  <c r="I53" i="3"/>
  <c r="O53" i="3" s="1"/>
  <c r="I56" i="3"/>
  <c r="O56" i="3" s="1"/>
  <c r="I59" i="3"/>
  <c r="O59" i="3" s="1"/>
  <c r="I62" i="3"/>
  <c r="O62" i="3" s="1"/>
  <c r="I65" i="3"/>
  <c r="O65" i="3" s="1"/>
  <c r="I68" i="3"/>
  <c r="O68" i="3" s="1"/>
  <c r="I71" i="3"/>
  <c r="O71" i="3" s="1"/>
  <c r="I74" i="3"/>
  <c r="O74" i="3" s="1"/>
  <c r="I77" i="3"/>
  <c r="O77" i="3" s="1"/>
  <c r="I80" i="3"/>
  <c r="O80" i="3" s="1"/>
  <c r="I83" i="3"/>
  <c r="O83" i="3" s="1"/>
  <c r="I86" i="3"/>
  <c r="O86" i="3" s="1"/>
  <c r="I89" i="3"/>
  <c r="O89" i="3" s="1"/>
  <c r="I92" i="3"/>
  <c r="O92" i="3" s="1"/>
  <c r="I95" i="3"/>
  <c r="O95" i="3" s="1"/>
  <c r="I98" i="3"/>
  <c r="O98" i="3" s="1"/>
  <c r="I101" i="3"/>
  <c r="O101" i="3" s="1"/>
  <c r="I104" i="3"/>
  <c r="O104" i="3" s="1"/>
  <c r="I107" i="3"/>
  <c r="O107" i="3" s="1"/>
  <c r="I110" i="3"/>
  <c r="O110" i="3" s="1"/>
  <c r="I113" i="3"/>
  <c r="O113" i="3" s="1"/>
  <c r="I116" i="3"/>
  <c r="O116" i="3" s="1"/>
  <c r="I119" i="3"/>
  <c r="O119" i="3" s="1"/>
  <c r="I122" i="3"/>
  <c r="O122" i="3" s="1"/>
  <c r="I125" i="3"/>
  <c r="O125" i="3" s="1"/>
  <c r="I128" i="3"/>
  <c r="O128" i="3" s="1"/>
  <c r="I131" i="3"/>
  <c r="O131" i="3" s="1"/>
  <c r="I134" i="3"/>
  <c r="O134" i="3" s="1"/>
  <c r="I137" i="3"/>
  <c r="O137" i="3" s="1"/>
  <c r="I140" i="3"/>
  <c r="O140" i="3" s="1"/>
  <c r="I143" i="3"/>
  <c r="O143" i="3" s="1"/>
  <c r="I146" i="3"/>
  <c r="O146" i="3" s="1"/>
  <c r="I150" i="3"/>
  <c r="Q149" i="3" s="1"/>
  <c r="I149" i="3" s="1"/>
  <c r="I153" i="3"/>
  <c r="O153" i="3" s="1"/>
  <c r="I157" i="3"/>
  <c r="I160" i="3"/>
  <c r="O160" i="3" s="1"/>
  <c r="I163" i="3"/>
  <c r="O163" i="3" s="1"/>
  <c r="I167" i="3"/>
  <c r="O167" i="3" s="1"/>
  <c r="I170" i="3"/>
  <c r="I173" i="3"/>
  <c r="O173" i="3" s="1"/>
  <c r="I176" i="3"/>
  <c r="O176" i="3" s="1"/>
  <c r="I179" i="3"/>
  <c r="O179" i="3" s="1"/>
  <c r="I182" i="3"/>
  <c r="O182" i="3" s="1"/>
  <c r="I185" i="3"/>
  <c r="O185" i="3" s="1"/>
  <c r="I188" i="3"/>
  <c r="O188" i="3" s="1"/>
  <c r="I191" i="3"/>
  <c r="O191" i="3" s="1"/>
  <c r="I194" i="3"/>
  <c r="O194" i="3" s="1"/>
  <c r="I197" i="3"/>
  <c r="O197" i="3" s="1"/>
  <c r="I200" i="3"/>
  <c r="O200" i="3" s="1"/>
  <c r="I204" i="3"/>
  <c r="O204" i="3" s="1"/>
  <c r="R203" i="3" s="1"/>
  <c r="O203" i="3" s="1"/>
  <c r="I208" i="3"/>
  <c r="O208" i="3" s="1"/>
  <c r="I211" i="3"/>
  <c r="O211" i="3" s="1"/>
  <c r="I214" i="3"/>
  <c r="O214" i="3" s="1"/>
  <c r="I217" i="3"/>
  <c r="O217" i="3" s="1"/>
  <c r="I220" i="3"/>
  <c r="O220" i="3" s="1"/>
  <c r="I223" i="3"/>
  <c r="O223" i="3" s="1"/>
  <c r="I226" i="3"/>
  <c r="O226" i="3" s="1"/>
  <c r="I229" i="3"/>
  <c r="O229" i="3" s="1"/>
  <c r="I232" i="3"/>
  <c r="O232" i="3" s="1"/>
  <c r="I235" i="3"/>
  <c r="O235" i="3" s="1"/>
  <c r="I238" i="3"/>
  <c r="O238" i="3" s="1"/>
  <c r="I241" i="3"/>
  <c r="O241" i="3" s="1"/>
  <c r="I244" i="3"/>
  <c r="O244" i="3" s="1"/>
  <c r="I247" i="3"/>
  <c r="O247" i="3" s="1"/>
  <c r="I250" i="3"/>
  <c r="O250" i="3" s="1"/>
  <c r="I253" i="3"/>
  <c r="O253" i="3" s="1"/>
  <c r="I256" i="3"/>
  <c r="O256" i="3" s="1"/>
  <c r="I259" i="3"/>
  <c r="O259" i="3" s="1"/>
  <c r="I262" i="3"/>
  <c r="O262" i="3" s="1"/>
  <c r="I265" i="3"/>
  <c r="O265" i="3" s="1"/>
  <c r="I268" i="3"/>
  <c r="O268" i="3" s="1"/>
  <c r="I271" i="3"/>
  <c r="O271" i="3" s="1"/>
  <c r="I274" i="3"/>
  <c r="O274" i="3" s="1"/>
  <c r="I277" i="3"/>
  <c r="O277" i="3" s="1"/>
  <c r="I280" i="3"/>
  <c r="O280" i="3" s="1"/>
  <c r="I283" i="3"/>
  <c r="O283" i="3" s="1"/>
  <c r="I286" i="3"/>
  <c r="O286" i="3" s="1"/>
  <c r="I289" i="3"/>
  <c r="O289" i="3" s="1"/>
  <c r="I292" i="3"/>
  <c r="O292" i="3" s="1"/>
  <c r="I295" i="3"/>
  <c r="O295" i="3" s="1"/>
  <c r="I298" i="3"/>
  <c r="O298" i="3" s="1"/>
  <c r="I301" i="3"/>
  <c r="O301" i="3" s="1"/>
  <c r="I304" i="3"/>
  <c r="O304" i="3" s="1"/>
  <c r="I307" i="3"/>
  <c r="O307" i="3" s="1"/>
  <c r="I310" i="3"/>
  <c r="O310" i="3" s="1"/>
  <c r="I313" i="3"/>
  <c r="O313" i="3" s="1"/>
  <c r="I316" i="3"/>
  <c r="O316" i="3" s="1"/>
  <c r="I319" i="3"/>
  <c r="O319" i="3" s="1"/>
  <c r="I322" i="3"/>
  <c r="O322" i="3" s="1"/>
  <c r="I326" i="3"/>
  <c r="O326" i="3" s="1"/>
  <c r="I329" i="3"/>
  <c r="O329" i="3" s="1"/>
  <c r="I332" i="3"/>
  <c r="O332" i="3" s="1"/>
  <c r="I335" i="3"/>
  <c r="O335" i="3" s="1"/>
  <c r="I338" i="3"/>
  <c r="O338" i="3" s="1"/>
  <c r="I341" i="3"/>
  <c r="O341" i="3" s="1"/>
  <c r="I344" i="3"/>
  <c r="O344" i="3" s="1"/>
  <c r="I347" i="3"/>
  <c r="O347" i="3" s="1"/>
  <c r="I350" i="3"/>
  <c r="O350" i="3" s="1"/>
  <c r="I353" i="3"/>
  <c r="O353" i="3" s="1"/>
  <c r="I356" i="3"/>
  <c r="O356" i="3" s="1"/>
  <c r="I359" i="3"/>
  <c r="O359" i="3" s="1"/>
  <c r="I362" i="3"/>
  <c r="O362" i="3" s="1"/>
  <c r="I365" i="3"/>
  <c r="O365" i="3" s="1"/>
  <c r="I368" i="3"/>
  <c r="O368" i="3" s="1"/>
  <c r="I371" i="3"/>
  <c r="O371" i="3" s="1"/>
  <c r="I374" i="3"/>
  <c r="O374" i="3" s="1"/>
  <c r="I377" i="3"/>
  <c r="O377" i="3" s="1"/>
  <c r="I10" i="2"/>
  <c r="I13" i="2"/>
  <c r="O13" i="2" s="1"/>
  <c r="I16" i="2"/>
  <c r="O16" i="2" s="1"/>
  <c r="I19" i="2"/>
  <c r="O19" i="2" s="1"/>
  <c r="I22" i="2"/>
  <c r="O22" i="2" s="1"/>
  <c r="I25" i="2"/>
  <c r="O25" i="2" s="1"/>
  <c r="I28" i="2"/>
  <c r="O28" i="2" s="1"/>
  <c r="I31" i="2"/>
  <c r="O31" i="2" s="1"/>
  <c r="I34" i="2"/>
  <c r="O34" i="2" s="1"/>
  <c r="I37" i="2"/>
  <c r="O37" i="2" s="1"/>
  <c r="I40" i="2"/>
  <c r="O40" i="2" s="1"/>
  <c r="I43" i="2"/>
  <c r="O43" i="2" s="1"/>
  <c r="I46" i="2"/>
  <c r="O46" i="2" s="1"/>
  <c r="I49" i="2"/>
  <c r="O49" i="2" s="1"/>
  <c r="I52" i="2"/>
  <c r="O52" i="2" s="1"/>
  <c r="I55" i="2"/>
  <c r="O55" i="2" s="1"/>
  <c r="I58" i="2"/>
  <c r="O58" i="2" s="1"/>
  <c r="I61" i="2"/>
  <c r="O61" i="2" s="1"/>
  <c r="I64" i="2"/>
  <c r="O64" i="2" s="1"/>
  <c r="R325" i="3" l="1"/>
  <c r="O325" i="3" s="1"/>
  <c r="Q97" i="20"/>
  <c r="I97" i="20" s="1"/>
  <c r="Q324" i="18"/>
  <c r="I324" i="18" s="1"/>
  <c r="Q251" i="18"/>
  <c r="I251" i="18" s="1"/>
  <c r="Q238" i="18"/>
  <c r="I238" i="18" s="1"/>
  <c r="Q183" i="18"/>
  <c r="I183" i="18" s="1"/>
  <c r="O325" i="18"/>
  <c r="O252" i="18"/>
  <c r="Q26" i="17"/>
  <c r="I26" i="17" s="1"/>
  <c r="R9" i="17"/>
  <c r="O9" i="17" s="1"/>
  <c r="Q27" i="15"/>
  <c r="I27" i="15" s="1"/>
  <c r="Q120" i="13"/>
  <c r="I120" i="13" s="1"/>
  <c r="Q104" i="13"/>
  <c r="I104" i="13" s="1"/>
  <c r="Q185" i="12"/>
  <c r="I185" i="12" s="1"/>
  <c r="Q162" i="12"/>
  <c r="I162" i="12" s="1"/>
  <c r="Q255" i="12"/>
  <c r="I255" i="12" s="1"/>
  <c r="Q181" i="12"/>
  <c r="I181" i="12" s="1"/>
  <c r="Q148" i="12"/>
  <c r="I148" i="12" s="1"/>
  <c r="R280" i="11"/>
  <c r="O280" i="11" s="1"/>
  <c r="Q176" i="11"/>
  <c r="I176" i="11" s="1"/>
  <c r="Q135" i="11"/>
  <c r="I135" i="11" s="1"/>
  <c r="Q10" i="11"/>
  <c r="I10" i="11" s="1"/>
  <c r="R145" i="11"/>
  <c r="O145" i="11" s="1"/>
  <c r="Q280" i="11"/>
  <c r="I280" i="11" s="1"/>
  <c r="O284" i="11"/>
  <c r="Q180" i="11"/>
  <c r="I180" i="11" s="1"/>
  <c r="Q145" i="11"/>
  <c r="I145" i="11" s="1"/>
  <c r="O129" i="11"/>
  <c r="R128" i="11" s="1"/>
  <c r="O128" i="11" s="1"/>
  <c r="O14" i="11"/>
  <c r="R10" i="11" s="1"/>
  <c r="O10" i="11" s="1"/>
  <c r="R98" i="10"/>
  <c r="O98" i="10" s="1"/>
  <c r="Q129" i="10"/>
  <c r="I129" i="10" s="1"/>
  <c r="Q10" i="10"/>
  <c r="I10" i="10" s="1"/>
  <c r="I3" i="10" s="1"/>
  <c r="Q196" i="10"/>
  <c r="I196" i="10" s="1"/>
  <c r="O197" i="10"/>
  <c r="R112" i="10"/>
  <c r="O112" i="10" s="1"/>
  <c r="O109" i="10"/>
  <c r="R105" i="10" s="1"/>
  <c r="O105" i="10" s="1"/>
  <c r="O102" i="10"/>
  <c r="R143" i="9"/>
  <c r="O143" i="9" s="1"/>
  <c r="Q191" i="9"/>
  <c r="I191" i="9" s="1"/>
  <c r="R160" i="9"/>
  <c r="O160" i="9" s="1"/>
  <c r="Q143" i="9"/>
  <c r="I143" i="9" s="1"/>
  <c r="Q150" i="9"/>
  <c r="I150" i="9" s="1"/>
  <c r="Q117" i="8"/>
  <c r="I117" i="8" s="1"/>
  <c r="Q124" i="8"/>
  <c r="I124" i="8" s="1"/>
  <c r="O111" i="8"/>
  <c r="R110" i="8" s="1"/>
  <c r="O110" i="8" s="1"/>
  <c r="Q114" i="7"/>
  <c r="I114" i="7" s="1"/>
  <c r="R128" i="6"/>
  <c r="O128" i="6" s="1"/>
  <c r="Q128" i="6"/>
  <c r="I128" i="6" s="1"/>
  <c r="Q161" i="6"/>
  <c r="I161" i="6" s="1"/>
  <c r="R232" i="5"/>
  <c r="O232" i="5" s="1"/>
  <c r="Q130" i="5"/>
  <c r="I130" i="5" s="1"/>
  <c r="Q123" i="5"/>
  <c r="I123" i="5" s="1"/>
  <c r="O117" i="5"/>
  <c r="R116" i="5" s="1"/>
  <c r="O116" i="5" s="1"/>
  <c r="Q232" i="5"/>
  <c r="I232" i="5" s="1"/>
  <c r="Q156" i="5"/>
  <c r="I156" i="5" s="1"/>
  <c r="R123" i="5"/>
  <c r="O123" i="5" s="1"/>
  <c r="R195" i="4"/>
  <c r="O195" i="4" s="1"/>
  <c r="R274" i="4"/>
  <c r="O274" i="4" s="1"/>
  <c r="Q10" i="4"/>
  <c r="I10" i="4" s="1"/>
  <c r="O192" i="4"/>
  <c r="R191" i="4" s="1"/>
  <c r="O191" i="4" s="1"/>
  <c r="Q274" i="4"/>
  <c r="I274" i="4" s="1"/>
  <c r="R147" i="4"/>
  <c r="O147" i="4" s="1"/>
  <c r="R140" i="4"/>
  <c r="O140" i="4" s="1"/>
  <c r="Q195" i="4"/>
  <c r="I195" i="4" s="1"/>
  <c r="Q154" i="4"/>
  <c r="I154" i="4" s="1"/>
  <c r="O14" i="4"/>
  <c r="R10" i="4" s="1"/>
  <c r="O10" i="4" s="1"/>
  <c r="Q166" i="3"/>
  <c r="I166" i="3" s="1"/>
  <c r="Q10" i="3"/>
  <c r="I10" i="3" s="1"/>
  <c r="Q156" i="3"/>
  <c r="I156" i="3" s="1"/>
  <c r="Q325" i="3"/>
  <c r="I325" i="3" s="1"/>
  <c r="Q203" i="3"/>
  <c r="I203" i="3" s="1"/>
  <c r="Q207" i="3"/>
  <c r="I207" i="3" s="1"/>
  <c r="O170" i="3"/>
  <c r="R166" i="3" s="1"/>
  <c r="O166" i="3" s="1"/>
  <c r="O157" i="3"/>
  <c r="R156" i="3" s="1"/>
  <c r="O156" i="3" s="1"/>
  <c r="O150" i="3"/>
  <c r="R149" i="3" s="1"/>
  <c r="O149" i="3" s="1"/>
  <c r="O11" i="3"/>
  <c r="R10" i="3" s="1"/>
  <c r="O10" i="3" s="1"/>
  <c r="Q9" i="2"/>
  <c r="I9" i="2" s="1"/>
  <c r="I3" i="2" s="1"/>
  <c r="O10" i="2"/>
  <c r="R9" i="2" s="1"/>
  <c r="O9" i="2" s="1"/>
  <c r="O2" i="2" s="1"/>
  <c r="R207" i="3"/>
  <c r="O207" i="3" s="1"/>
  <c r="R154" i="4"/>
  <c r="O154" i="4" s="1"/>
  <c r="O2" i="4" s="1"/>
  <c r="R156" i="5"/>
  <c r="O156" i="5" s="1"/>
  <c r="O151" i="7"/>
  <c r="R144" i="7" s="1"/>
  <c r="O144" i="7" s="1"/>
  <c r="Q144" i="7"/>
  <c r="I144" i="7" s="1"/>
  <c r="Q10" i="7"/>
  <c r="I10" i="7" s="1"/>
  <c r="Q205" i="8"/>
  <c r="I205" i="8" s="1"/>
  <c r="R316" i="6"/>
  <c r="O316" i="6" s="1"/>
  <c r="Q165" i="6"/>
  <c r="I165" i="6" s="1"/>
  <c r="O149" i="6"/>
  <c r="R142" i="6" s="1"/>
  <c r="O142" i="6" s="1"/>
  <c r="Q142" i="6"/>
  <c r="I142" i="6" s="1"/>
  <c r="O141" i="7"/>
  <c r="R140" i="7" s="1"/>
  <c r="O140" i="7" s="1"/>
  <c r="Q140" i="7"/>
  <c r="I140" i="7" s="1"/>
  <c r="O122" i="7"/>
  <c r="R121" i="7" s="1"/>
  <c r="O121" i="7" s="1"/>
  <c r="Q121" i="7"/>
  <c r="I121" i="7" s="1"/>
  <c r="R10" i="8"/>
  <c r="O10" i="8" s="1"/>
  <c r="Q316" i="6"/>
  <c r="I316" i="6" s="1"/>
  <c r="R10" i="6"/>
  <c r="O10" i="6" s="1"/>
  <c r="R223" i="7"/>
  <c r="O223" i="7" s="1"/>
  <c r="R150" i="8"/>
  <c r="O150" i="8" s="1"/>
  <c r="R130" i="5"/>
  <c r="O130" i="5" s="1"/>
  <c r="O11" i="5"/>
  <c r="R10" i="5" s="1"/>
  <c r="O10" i="5" s="1"/>
  <c r="O2" i="5" s="1"/>
  <c r="Q10" i="5"/>
  <c r="I10" i="5" s="1"/>
  <c r="R135" i="6"/>
  <c r="O135" i="6" s="1"/>
  <c r="Q10" i="6"/>
  <c r="I10" i="6" s="1"/>
  <c r="O108" i="7"/>
  <c r="R107" i="7" s="1"/>
  <c r="O107" i="7" s="1"/>
  <c r="Q107" i="7"/>
  <c r="I107" i="7" s="1"/>
  <c r="R10" i="7"/>
  <c r="O10" i="7" s="1"/>
  <c r="R205" i="8"/>
  <c r="O205" i="8" s="1"/>
  <c r="R195" i="9"/>
  <c r="O195" i="9" s="1"/>
  <c r="Q150" i="8"/>
  <c r="I150" i="8" s="1"/>
  <c r="R124" i="8"/>
  <c r="O124" i="8" s="1"/>
  <c r="Q10" i="9"/>
  <c r="I10" i="9" s="1"/>
  <c r="R114" i="7"/>
  <c r="O114" i="7" s="1"/>
  <c r="R280" i="9"/>
  <c r="O280" i="9" s="1"/>
  <c r="R9" i="12"/>
  <c r="O9" i="12" s="1"/>
  <c r="O192" i="13"/>
  <c r="R191" i="13" s="1"/>
  <c r="O191" i="13" s="1"/>
  <c r="Q191" i="13"/>
  <c r="I191" i="13" s="1"/>
  <c r="O134" i="13"/>
  <c r="R133" i="13" s="1"/>
  <c r="O133" i="13" s="1"/>
  <c r="Q133" i="13"/>
  <c r="I133" i="13" s="1"/>
  <c r="O10" i="13"/>
  <c r="R9" i="13" s="1"/>
  <c r="O9" i="13" s="1"/>
  <c r="Q9" i="13"/>
  <c r="I9" i="13" s="1"/>
  <c r="R129" i="10"/>
  <c r="O129" i="10" s="1"/>
  <c r="R165" i="6"/>
  <c r="O165" i="6" s="1"/>
  <c r="R196" i="10"/>
  <c r="O196" i="10" s="1"/>
  <c r="R180" i="11"/>
  <c r="O180" i="11" s="1"/>
  <c r="R148" i="12"/>
  <c r="O148" i="12" s="1"/>
  <c r="Q9" i="12"/>
  <c r="I9" i="12" s="1"/>
  <c r="O43" i="16"/>
  <c r="R42" i="16" s="1"/>
  <c r="O42" i="16" s="1"/>
  <c r="Q42" i="16"/>
  <c r="I42" i="16" s="1"/>
  <c r="Q26" i="16"/>
  <c r="I26" i="16" s="1"/>
  <c r="Q195" i="9"/>
  <c r="I195" i="9" s="1"/>
  <c r="Q135" i="6"/>
  <c r="I135" i="6" s="1"/>
  <c r="Q223" i="7"/>
  <c r="I223" i="7" s="1"/>
  <c r="Q10" i="8"/>
  <c r="I10" i="8" s="1"/>
  <c r="I3" i="8" s="1"/>
  <c r="Q280" i="9"/>
  <c r="I280" i="9" s="1"/>
  <c r="Q160" i="9"/>
  <c r="I160" i="9" s="1"/>
  <c r="R10" i="9"/>
  <c r="O10" i="9" s="1"/>
  <c r="O2" i="9" s="1"/>
  <c r="R10" i="10"/>
  <c r="O10" i="10" s="1"/>
  <c r="R135" i="11"/>
  <c r="O135" i="11" s="1"/>
  <c r="O2" i="11" s="1"/>
  <c r="R162" i="12"/>
  <c r="O162" i="12" s="1"/>
  <c r="O156" i="12"/>
  <c r="R155" i="12" s="1"/>
  <c r="O155" i="12" s="1"/>
  <c r="Q155" i="12"/>
  <c r="I155" i="12" s="1"/>
  <c r="O92" i="13"/>
  <c r="R91" i="13" s="1"/>
  <c r="O91" i="13" s="1"/>
  <c r="Q91" i="13"/>
  <c r="I91" i="13" s="1"/>
  <c r="Q9" i="14"/>
  <c r="I9" i="14" s="1"/>
  <c r="I3" i="14" s="1"/>
  <c r="R27" i="15"/>
  <c r="O27" i="15" s="1"/>
  <c r="O21" i="15"/>
  <c r="R20" i="15" s="1"/>
  <c r="O20" i="15" s="1"/>
  <c r="Q20" i="15"/>
  <c r="I20" i="15" s="1"/>
  <c r="O11" i="15"/>
  <c r="R10" i="15" s="1"/>
  <c r="O10" i="15" s="1"/>
  <c r="Q10" i="15"/>
  <c r="I10" i="15" s="1"/>
  <c r="I3" i="15" s="1"/>
  <c r="Q10" i="16"/>
  <c r="I10" i="16" s="1"/>
  <c r="O14" i="16"/>
  <c r="R10" i="16" s="1"/>
  <c r="O10" i="16" s="1"/>
  <c r="O186" i="12"/>
  <c r="R185" i="12" s="1"/>
  <c r="O185" i="12" s="1"/>
  <c r="O127" i="13"/>
  <c r="R120" i="13" s="1"/>
  <c r="O120" i="13" s="1"/>
  <c r="O108" i="13"/>
  <c r="R104" i="13" s="1"/>
  <c r="O104" i="13" s="1"/>
  <c r="O16" i="14"/>
  <c r="R9" i="14" s="1"/>
  <c r="O9" i="14" s="1"/>
  <c r="O2" i="14" s="1"/>
  <c r="Q293" i="19"/>
  <c r="I293" i="19" s="1"/>
  <c r="O124" i="20"/>
  <c r="R123" i="20" s="1"/>
  <c r="O123" i="20" s="1"/>
  <c r="Q123" i="20"/>
  <c r="I123" i="20" s="1"/>
  <c r="O114" i="20"/>
  <c r="Q107" i="20"/>
  <c r="I107" i="20" s="1"/>
  <c r="R26" i="16"/>
  <c r="O26" i="16" s="1"/>
  <c r="R26" i="17"/>
  <c r="O26" i="17" s="1"/>
  <c r="O2" i="17" s="1"/>
  <c r="R324" i="18"/>
  <c r="O324" i="18" s="1"/>
  <c r="R238" i="18"/>
  <c r="O238" i="18" s="1"/>
  <c r="R160" i="18"/>
  <c r="O160" i="18" s="1"/>
  <c r="O258" i="20"/>
  <c r="R251" i="20" s="1"/>
  <c r="O251" i="20" s="1"/>
  <c r="Q251" i="20"/>
  <c r="I251" i="20" s="1"/>
  <c r="R251" i="18"/>
  <c r="O251" i="18" s="1"/>
  <c r="R183" i="18"/>
  <c r="O183" i="18" s="1"/>
  <c r="O168" i="18"/>
  <c r="R167" i="18" s="1"/>
  <c r="O167" i="18" s="1"/>
  <c r="Q167" i="18"/>
  <c r="I167" i="18" s="1"/>
  <c r="O10" i="18"/>
  <c r="R9" i="18" s="1"/>
  <c r="O9" i="18" s="1"/>
  <c r="Q9" i="18"/>
  <c r="I9" i="18" s="1"/>
  <c r="R9" i="19"/>
  <c r="O9" i="19" s="1"/>
  <c r="Q9" i="17"/>
  <c r="I9" i="17" s="1"/>
  <c r="I3" i="17" s="1"/>
  <c r="R137" i="19"/>
  <c r="O137" i="19" s="1"/>
  <c r="Q9" i="19"/>
  <c r="I9" i="19" s="1"/>
  <c r="R293" i="19"/>
  <c r="O293" i="19" s="1"/>
  <c r="O179" i="19"/>
  <c r="R178" i="19" s="1"/>
  <c r="O178" i="19" s="1"/>
  <c r="Q178" i="19"/>
  <c r="I178" i="19" s="1"/>
  <c r="Q137" i="19"/>
  <c r="I137" i="19" s="1"/>
  <c r="R127" i="19"/>
  <c r="O127" i="19" s="1"/>
  <c r="Q139" i="20"/>
  <c r="I139" i="20" s="1"/>
  <c r="R107" i="20"/>
  <c r="O107" i="20" s="1"/>
  <c r="R9" i="20"/>
  <c r="O9" i="20" s="1"/>
  <c r="O160" i="19"/>
  <c r="R159" i="19" s="1"/>
  <c r="O159" i="19" s="1"/>
  <c r="Q159" i="19"/>
  <c r="I159" i="19" s="1"/>
  <c r="R97" i="20"/>
  <c r="O97" i="20" s="1"/>
  <c r="R139" i="20"/>
  <c r="O139" i="20" s="1"/>
  <c r="Q9" i="20"/>
  <c r="I9" i="20" s="1"/>
  <c r="Q127" i="19"/>
  <c r="I127" i="19" s="1"/>
  <c r="I3" i="3" l="1"/>
  <c r="I3" i="18"/>
  <c r="C28" i="1"/>
  <c r="C14" i="21"/>
  <c r="O2" i="18"/>
  <c r="D27" i="1"/>
  <c r="D13" i="21"/>
  <c r="C27" i="1"/>
  <c r="E27" i="1" s="1"/>
  <c r="C13" i="21"/>
  <c r="I3" i="16"/>
  <c r="C25" i="1"/>
  <c r="C11" i="21"/>
  <c r="O2" i="15"/>
  <c r="C24" i="1"/>
  <c r="C10" i="21"/>
  <c r="D24" i="1"/>
  <c r="E24" i="1" s="1"/>
  <c r="D10" i="21"/>
  <c r="I3" i="11"/>
  <c r="D20" i="1"/>
  <c r="D19" i="22"/>
  <c r="C19" i="1"/>
  <c r="C18" i="22"/>
  <c r="O2" i="10"/>
  <c r="D18" i="1"/>
  <c r="D17" i="22"/>
  <c r="C17" i="1"/>
  <c r="C16" i="22"/>
  <c r="D14" i="1"/>
  <c r="D13" i="22"/>
  <c r="I3" i="5"/>
  <c r="D13" i="1"/>
  <c r="D12" i="22"/>
  <c r="I3" i="4"/>
  <c r="C12" i="1"/>
  <c r="C11" i="22"/>
  <c r="O2" i="3"/>
  <c r="D11" i="1"/>
  <c r="D10" i="22"/>
  <c r="C11" i="1"/>
  <c r="C10" i="22"/>
  <c r="I3" i="19"/>
  <c r="I3" i="12"/>
  <c r="O2" i="13"/>
  <c r="O2" i="6"/>
  <c r="I3" i="9"/>
  <c r="O2" i="20"/>
  <c r="O2" i="12"/>
  <c r="I3" i="6"/>
  <c r="I3" i="20"/>
  <c r="O2" i="19"/>
  <c r="O2" i="16"/>
  <c r="I3" i="13"/>
  <c r="O2" i="7"/>
  <c r="O2" i="8"/>
  <c r="I3" i="7"/>
  <c r="E13" i="21" l="1"/>
  <c r="E10" i="22"/>
  <c r="D30" i="1"/>
  <c r="D16" i="21"/>
  <c r="C30" i="1"/>
  <c r="C16" i="21"/>
  <c r="C29" i="1"/>
  <c r="C15" i="21"/>
  <c r="D29" i="1"/>
  <c r="D15" i="21"/>
  <c r="D28" i="1"/>
  <c r="E28" i="1" s="1"/>
  <c r="D14" i="21"/>
  <c r="E14" i="21" s="1"/>
  <c r="D26" i="1"/>
  <c r="D12" i="21"/>
  <c r="C26" i="1"/>
  <c r="C23" i="1" s="1"/>
  <c r="C12" i="21"/>
  <c r="D25" i="1"/>
  <c r="E25" i="1" s="1"/>
  <c r="D11" i="21"/>
  <c r="E11" i="21"/>
  <c r="E10" i="21"/>
  <c r="D22" i="1"/>
  <c r="D21" i="22"/>
  <c r="C22" i="1"/>
  <c r="C21" i="22"/>
  <c r="E21" i="22" s="1"/>
  <c r="D21" i="1"/>
  <c r="D20" i="22"/>
  <c r="C21" i="1"/>
  <c r="C20" i="22"/>
  <c r="E20" i="22" s="1"/>
  <c r="C20" i="1"/>
  <c r="E20" i="1" s="1"/>
  <c r="C19" i="22"/>
  <c r="E19" i="22" s="1"/>
  <c r="D19" i="1"/>
  <c r="E19" i="1" s="1"/>
  <c r="D18" i="22"/>
  <c r="E18" i="22" s="1"/>
  <c r="C18" i="1"/>
  <c r="E18" i="1" s="1"/>
  <c r="C17" i="22"/>
  <c r="E17" i="22" s="1"/>
  <c r="D17" i="1"/>
  <c r="E17" i="1" s="1"/>
  <c r="D16" i="22"/>
  <c r="E16" i="22" s="1"/>
  <c r="D16" i="1"/>
  <c r="D15" i="22"/>
  <c r="C16" i="1"/>
  <c r="C15" i="22"/>
  <c r="C15" i="1"/>
  <c r="C14" i="22"/>
  <c r="D15" i="1"/>
  <c r="D14" i="22"/>
  <c r="C14" i="1"/>
  <c r="E14" i="1" s="1"/>
  <c r="C13" i="22"/>
  <c r="E13" i="22" s="1"/>
  <c r="C13" i="1"/>
  <c r="E13" i="1" s="1"/>
  <c r="C12" i="22"/>
  <c r="E12" i="22" s="1"/>
  <c r="D12" i="1"/>
  <c r="E12" i="1" s="1"/>
  <c r="D11" i="22"/>
  <c r="E11" i="22" s="1"/>
  <c r="E11" i="1"/>
  <c r="E22" i="1"/>
  <c r="E21" i="1" l="1"/>
  <c r="E16" i="21"/>
  <c r="E30" i="1"/>
  <c r="E29" i="1"/>
  <c r="E15" i="22"/>
  <c r="E15" i="1"/>
  <c r="E14" i="22"/>
  <c r="C6" i="1"/>
  <c r="C10" i="1"/>
  <c r="D10" i="1"/>
  <c r="C6" i="21"/>
  <c r="D23" i="1"/>
  <c r="E15" i="21"/>
  <c r="E12" i="21"/>
  <c r="E26" i="1"/>
  <c r="C7" i="21"/>
  <c r="E16" i="1"/>
  <c r="E10" i="1" s="1"/>
  <c r="C6" i="22"/>
  <c r="E23" i="1" l="1"/>
  <c r="C7" i="1"/>
  <c r="C7" i="22"/>
</calcChain>
</file>

<file path=xl/sharedStrings.xml><?xml version="1.0" encoding="utf-8"?>
<sst xmlns="http://schemas.openxmlformats.org/spreadsheetml/2006/main" count="16558" uniqueCount="1620">
  <si>
    <t>Soupis objektů s DPH</t>
  </si>
  <si>
    <t>Stavba: 1729 - Holé Vrchy, Výstavba kanalizace</t>
  </si>
  <si>
    <t>Varianta: DPS - Dokumentace provedení stavby</t>
  </si>
  <si>
    <t>Odbytová cena:</t>
  </si>
  <si>
    <t>OC+DPH:</t>
  </si>
  <si>
    <t>Objekt</t>
  </si>
  <si>
    <t>Popis</t>
  </si>
  <si>
    <t>OC</t>
  </si>
  <si>
    <t>DPH</t>
  </si>
  <si>
    <t>OC+DPH</t>
  </si>
  <si>
    <t>ASPE10</t>
  </si>
  <si>
    <t>S</t>
  </si>
  <si>
    <t>Příloha k formuláři pro ocenění nabídky</t>
  </si>
  <si>
    <t>Stavba:</t>
  </si>
  <si>
    <t>1729</t>
  </si>
  <si>
    <t>Holé Vrchy, Výstavba kanalizace</t>
  </si>
  <si>
    <t>O</t>
  </si>
  <si>
    <t>Objekt:</t>
  </si>
  <si>
    <t>01</t>
  </si>
  <si>
    <t>Uznatelné náklady stavby</t>
  </si>
  <si>
    <t>O1</t>
  </si>
  <si>
    <t>Rozpočet:</t>
  </si>
  <si>
    <t>0,00</t>
  </si>
  <si>
    <t>15,00</t>
  </si>
  <si>
    <t>21,00</t>
  </si>
  <si>
    <t>1</t>
  </si>
  <si>
    <t>3</t>
  </si>
  <si>
    <t>2</t>
  </si>
  <si>
    <t>Vedlejší rozpočtové náklady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</si>
  <si>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</si>
  <si>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</si>
  <si>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</si>
  <si>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</si>
  <si>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</si>
  <si>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</si>
  <si>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</si>
  <si>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</si>
  <si>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</si>
  <si>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</si>
  <si>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</si>
  <si>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</si>
  <si>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</si>
  <si>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</si>
  <si>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</si>
  <si>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</si>
  <si>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</si>
  <si>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Všeobecné konstrukce a práce</t>
  </si>
  <si>
    <t>P</t>
  </si>
  <si>
    <t>1.01</t>
  </si>
  <si>
    <t/>
  </si>
  <si>
    <t>Zařízení staveniště, provozní vlivy</t>
  </si>
  <si>
    <t>KPL</t>
  </si>
  <si>
    <t>PP</t>
  </si>
  <si>
    <t>Specifikace dle Technických podmínek</t>
  </si>
  <si>
    <t>VV</t>
  </si>
  <si>
    <t>1.02</t>
  </si>
  <si>
    <t>Skládkovné</t>
  </si>
  <si>
    <t>Specifikace dle Technických podmínek 
Včetně poplatků pokud nebyli uvedeny jinde</t>
  </si>
  <si>
    <t>1.03</t>
  </si>
  <si>
    <t>Fotodokumentace</t>
  </si>
  <si>
    <t>1.04</t>
  </si>
  <si>
    <t>Publicita a propagace stavby</t>
  </si>
  <si>
    <t>1.05</t>
  </si>
  <si>
    <t>Realizační dokumentace stavby včetně projednání a kontroly na stavbě</t>
  </si>
  <si>
    <t>1.06</t>
  </si>
  <si>
    <t>Plán bezpečnosti a ochrany zdraví při práci (BOZP)</t>
  </si>
  <si>
    <t>7</t>
  </si>
  <si>
    <t>1.07</t>
  </si>
  <si>
    <t>Záchranný archeologický dohled</t>
  </si>
  <si>
    <t>8</t>
  </si>
  <si>
    <t>1.08</t>
  </si>
  <si>
    <t>Doklady požadované k předání a převzetí díla</t>
  </si>
  <si>
    <t>1.09</t>
  </si>
  <si>
    <t>Dokumentace skutečného provedení stavby a dokumentace geodetického zaměření stavby</t>
  </si>
  <si>
    <t>1.10</t>
  </si>
  <si>
    <t>Další doplňující průzkumy</t>
  </si>
  <si>
    <t>11</t>
  </si>
  <si>
    <t>1.11</t>
  </si>
  <si>
    <t>Pasportizace stávajících objektů – inventarizační prohlídky</t>
  </si>
  <si>
    <t>12</t>
  </si>
  <si>
    <t>1.12</t>
  </si>
  <si>
    <t>Vytyčení podzemních zařízení, rizika a zvláštní opatření</t>
  </si>
  <si>
    <t>13</t>
  </si>
  <si>
    <t>1.13</t>
  </si>
  <si>
    <t>Zaškolení pracovníků provozovatele/objednatele</t>
  </si>
  <si>
    <t>14</t>
  </si>
  <si>
    <t>1.14</t>
  </si>
  <si>
    <t>Vytyčení stavby, ochrana geodetických bodů před poškozením</t>
  </si>
  <si>
    <t>15</t>
  </si>
  <si>
    <t>1.15</t>
  </si>
  <si>
    <t>Zajištění a osvětlení výkopů a překopů</t>
  </si>
  <si>
    <t>16</t>
  </si>
  <si>
    <t>1.16</t>
  </si>
  <si>
    <t>Havarijní plán</t>
  </si>
  <si>
    <t>17</t>
  </si>
  <si>
    <t>1.17</t>
  </si>
  <si>
    <t>Zvláštní požadavky na zhotovení</t>
  </si>
  <si>
    <t>18</t>
  </si>
  <si>
    <t>1.18</t>
  </si>
  <si>
    <t>Zemní práce</t>
  </si>
  <si>
    <t>19</t>
  </si>
  <si>
    <t>1.19</t>
  </si>
  <si>
    <t>Dopravně inženýrská opatření a dopravní značení DIO</t>
  </si>
  <si>
    <t>SO 01</t>
  </si>
  <si>
    <t>Kanalizační stoky gravitační</t>
  </si>
  <si>
    <t>O2</t>
  </si>
  <si>
    <t>SO 01 - A</t>
  </si>
  <si>
    <t>Kanalizační stoky gravitační - Stoka A</t>
  </si>
  <si>
    <t>113106121</t>
  </si>
  <si>
    <t>Rozebrání dlažeb nebo dílců komunikací pro pěší z betonových nebo kamenných dlaždic</t>
  </si>
  <si>
    <t>M2</t>
  </si>
  <si>
    <t>Rozebrání, očistění, uložení dlažby během stavby a příprava pro následné znovupoložení 
Příloha: D.1.03, D.1.04, D.1.13</t>
  </si>
  <si>
    <t>1,39*1,1=1,5 [A]</t>
  </si>
  <si>
    <t>113106123</t>
  </si>
  <si>
    <t>Rozebrání dlažeb nebo dílců komunikací pro pěší ze zámkových dlaždic</t>
  </si>
  <si>
    <t>1,31*1,1=1,4 [A]</t>
  </si>
  <si>
    <t>113107122</t>
  </si>
  <si>
    <t>Odstranění podkladu pl do 50 m2 z kameniva drceného tl 200 mm</t>
  </si>
  <si>
    <t>Odstranění podkladu dlažby včetně naložení, tl. 190mm 
Příloha: D.1.03, D.1.04, D.1.13</t>
  </si>
  <si>
    <t>(1,39+1,31)*1,1=3,0 [A]</t>
  </si>
  <si>
    <t>113107212</t>
  </si>
  <si>
    <t>Odstranění podkladu pl přes 200 m2 z kameniva těženého tl 200 mm</t>
  </si>
  <si>
    <t>Odstranění části konstrukce vozovky včetně naložení, tl. 150mm 
Příloha: C.4, D.1.13</t>
  </si>
  <si>
    <t>667,98*1,1 komunikace III tř. =734,8 [A]</t>
  </si>
  <si>
    <t>113107223</t>
  </si>
  <si>
    <t>Odstranění podkladu pl přes 200 m2 z kameniva drceného tl 300 mm</t>
  </si>
  <si>
    <t>Odstranění části konstrukce vozovky včetně naložení 
Příloha: C.4, D.1.13</t>
  </si>
  <si>
    <t>667,98*1,1 komunikace III tř.+ 131,36*1,1 místní asfalt =879,3 [A]</t>
  </si>
  <si>
    <t>113107242</t>
  </si>
  <si>
    <t>Odstranění podkladu živičného tl 100 mm strojně pl přes 200 m2</t>
  </si>
  <si>
    <t>Odstranění části konstrukce vozovky. Silnice tř. III tl. 100mm, místní komunikace tl. 70mm, včetně naložení 
Příloha: C.4, D.1.13</t>
  </si>
  <si>
    <t>667,98*1,1 komunikace III tř. + 131,36*1,1 místní asfalt =879,3 [A]</t>
  </si>
  <si>
    <t>113154232</t>
  </si>
  <si>
    <t>Frézování živičného krytu tl 40 mm pruh š 2 m pl do 1000 m2 bez překážek v trase</t>
  </si>
  <si>
    <t>(42,28*1,6 solo + 89,08*1,40 souběh) místní asfalt =192,4 [A]</t>
  </si>
  <si>
    <t>113154333</t>
  </si>
  <si>
    <t>Frézování živičného krytu tl 50 mm pruh š 2 m pl do 10000 m2 bez překážek v trase</t>
  </si>
  <si>
    <t>(353,84*2,10 solo + 314,14*1,60 souběh) komunikace III tř. =1 245,7 [A]</t>
  </si>
  <si>
    <t>113201112</t>
  </si>
  <si>
    <t>Vytrhání obrub silničních ležatých</t>
  </si>
  <si>
    <t>M</t>
  </si>
  <si>
    <t>V místě křížení chodníku s kanalizací, 2m betonový, 2m kamenný (kamenný obrubníky očistit a připravit pro znovupoložení), včetně betonového lože 
Příloha: D.1.03, D.1.04</t>
  </si>
  <si>
    <t>2+2=4,0 [A]</t>
  </si>
  <si>
    <t>113204111</t>
  </si>
  <si>
    <t>Vytrhání obrub záhonových</t>
  </si>
  <si>
    <t>V místě křížení chodníku s kanalizací, včetně betonového lože 
Příloha: D.1.03, D.1.04</t>
  </si>
  <si>
    <t>115101201</t>
  </si>
  <si>
    <t>Čerpání vody na dopravní výšku do 10 m průměrný přítok do 500 l/min</t>
  </si>
  <si>
    <t>HOD</t>
  </si>
  <si>
    <t>Podzemní voda, případně dešťová voda nateklá do výkopu</t>
  </si>
  <si>
    <t>115101301</t>
  </si>
  <si>
    <t>Pohotovost čerpací soupravy pro dopravní výšku do 10 m přítok do 500 l/min</t>
  </si>
  <si>
    <t>DEN</t>
  </si>
  <si>
    <t>119001421</t>
  </si>
  <si>
    <t>Dočasné zajištění kabelů a kabelových tratí ze 3 volně ložených kabelů</t>
  </si>
  <si>
    <t>Ochranna kabelů proti poškození odhalených ve výkopu 
Příloha: D.1.03, D.1.04, D.1.08</t>
  </si>
  <si>
    <t>7*1,1=7,7 [A]</t>
  </si>
  <si>
    <t>120001101</t>
  </si>
  <si>
    <t>Příplatek za ztížení vykopávky v blízkosti podzemního vedení</t>
  </si>
  <si>
    <t>M3</t>
  </si>
  <si>
    <t>Příloha: Tabulka výkazu výměr</t>
  </si>
  <si>
    <t>121101101</t>
  </si>
  <si>
    <t>Sejmutí ornice s přemístěním na vzdálenost do 50 m</t>
  </si>
  <si>
    <t>Sejmutí pásu šíře 10m a uložení podél pásu 
Příloha: D.1.03, D.1.04. D.1.13</t>
  </si>
  <si>
    <t>42,88*0,2*10=85,8 [A]</t>
  </si>
  <si>
    <t>132201203</t>
  </si>
  <si>
    <t>Hloubení rýh š do 2000 mm v hornině tř. 3 objemu do 5000 m3</t>
  </si>
  <si>
    <t>Rýha pro kanalizaci včetně rozšíření pro revizní šachty 
Příloha: Tabulka výkazu výměr</t>
  </si>
  <si>
    <t>132201209</t>
  </si>
  <si>
    <t>Příplatek za lepivost k hloubení rýh š do 2000 mm v hornině tř. 3</t>
  </si>
  <si>
    <t>132301101</t>
  </si>
  <si>
    <t>Hloubení rýh š do 600 mm v hornině tř. 4 objemu do 100 m3</t>
  </si>
  <si>
    <t>Rýha pro drenáž ve dně výkopu</t>
  </si>
  <si>
    <t>442,5*0,25*0,25=27,7 [A]</t>
  </si>
  <si>
    <t>132301202</t>
  </si>
  <si>
    <t>Hloubení rýh š do 2000 mm v hornině tř. 4 objemu do 1000 m3</t>
  </si>
  <si>
    <t>20</t>
  </si>
  <si>
    <t>132301209</t>
  </si>
  <si>
    <t>Příplatek za lepivost k hloubení rýh š do 2000 mm v hornině tř. 4</t>
  </si>
  <si>
    <t>Příloha: Tabulka výkazu výměr + položka 132301101</t>
  </si>
  <si>
    <t>267,5+27,7=295,2 [A]</t>
  </si>
  <si>
    <t>21</t>
  </si>
  <si>
    <t>151811131</t>
  </si>
  <si>
    <t>Osazení pažicího boxu hl výkopu do 4 m š do 1,2 m</t>
  </si>
  <si>
    <t>Pažení pro rýhu kanalizace včetně rozšíření pro revizní šachty 
Příloha: Tabulka výkazu výměr</t>
  </si>
  <si>
    <t>22</t>
  </si>
  <si>
    <t>151811231</t>
  </si>
  <si>
    <t>Odstranění pažicího boxu hl výkopu do 4 m š do 1,2 m</t>
  </si>
  <si>
    <t>23</t>
  </si>
  <si>
    <t>161101102</t>
  </si>
  <si>
    <t>Svislé přemístění výkopku z horniny tř. 1 až 4 hl výkopu do 4 m</t>
  </si>
  <si>
    <t>Výkopek z rýhy pro kanalizaci včetně rozšíření pro revizní šachty 
Příloha: Tabulka výkazu výměr</t>
  </si>
  <si>
    <t>1967,25+267,47+27,7=2 262,4 [A]</t>
  </si>
  <si>
    <t>24</t>
  </si>
  <si>
    <t>167101102</t>
  </si>
  <si>
    <t>Nakládání výkopku z hornin tř. 1 až 4 přes 100 m3</t>
  </si>
  <si>
    <t>Naložení výkopku na mezideponii před odvozem pro zpětný zásyp rýhy 
Příloha: Tabulka výkazu výměr</t>
  </si>
  <si>
    <t>397,76+36,79=434,6 [A]</t>
  </si>
  <si>
    <t>25</t>
  </si>
  <si>
    <t>02</t>
  </si>
  <si>
    <t>Naložení výkopku na mezideponii před odvozem na trvalou skládku 
Příloha: Tabulka výkazu výměr</t>
  </si>
  <si>
    <t>(1967,3+167,5+27,7)-(397,76+36,79)=1 728,0 [A]</t>
  </si>
  <si>
    <t>26</t>
  </si>
  <si>
    <t>171201201</t>
  </si>
  <si>
    <t>Uložení sypaniny na skládky</t>
  </si>
  <si>
    <t>Uložení výkopku a rozebranné konstrukce vozovky na mezideponii 
Příloha: Tabulka výkazu výměr</t>
  </si>
  <si>
    <t>1967,3+167,5+27,7 výkopek + 0,57+110,22+263,79+7,70+62,29+83,59 konstrukce vozovky =2 690,7 [A]</t>
  </si>
  <si>
    <t>27</t>
  </si>
  <si>
    <t>Uložení výkopku a rozebranné konstrukce vozovky na trvalou slkádku 
Příloha: Tabulka výkazu výměr</t>
  </si>
  <si>
    <t>(1967,3+167,5+27,7)-(397,76+36,79) výkopek + 0,57+110,22+263,79+7,70+62,29+83,59 konstrukce vozovky =2 256,1 [A]</t>
  </si>
  <si>
    <t>28</t>
  </si>
  <si>
    <t>171201211</t>
  </si>
  <si>
    <t>Poplatek za uložení odpadu ze sypaniny na skládce (skládkovné)</t>
  </si>
  <si>
    <t>T</t>
  </si>
  <si>
    <t>Přebytečný výkopek uložený na trvalou skládku</t>
  </si>
  <si>
    <t>1728*2,0=3 456,0 [A]</t>
  </si>
  <si>
    <t>29</t>
  </si>
  <si>
    <t>174101101</t>
  </si>
  <si>
    <t>Zásypání jam, šachet rýh nebo kolem objektů sypaninou se zhutněním</t>
  </si>
  <si>
    <t>Zásyp rýh stávající zeminou z výkopu, hutněno po 150mm 
Příloha: Tabulka výkazu výměr</t>
  </si>
  <si>
    <t>30</t>
  </si>
  <si>
    <t>Zásyp rýh vyměněným materiálem, hutněno po 150mm 
Příloha: Tabulka výkazu výměr</t>
  </si>
  <si>
    <t>PN</t>
  </si>
  <si>
    <t>31</t>
  </si>
  <si>
    <t>58344199</t>
  </si>
  <si>
    <t>štěrkodrť frakce 0-63</t>
  </si>
  <si>
    <t>Štěrkodrť pro zásyp rýh vyměněným materiálem, hutněno po 150mm</t>
  </si>
  <si>
    <t>941,5*1,85=1 741,8 [A]</t>
  </si>
  <si>
    <t>32</t>
  </si>
  <si>
    <t>175101201</t>
  </si>
  <si>
    <t>Obsypání objektů bez prohození sypaniny z hornin tř. 1 až 4 uloženým do 30 m od kraje objektu</t>
  </si>
  <si>
    <t>Obsypání šachet stávající zeminou z výkopu, hutněno po 150mm 
Příloha: Tabulka výkazu výměr</t>
  </si>
  <si>
    <t>33</t>
  </si>
  <si>
    <t>Obsypání šachet vyměněným materiálem, hutněno po 150mm 
Příloha: Tabulka výkazu výměr</t>
  </si>
  <si>
    <t>34</t>
  </si>
  <si>
    <t>Štěrkodrť pro obsyp šachet vyměněným materiálem, hutněno po 150mm</t>
  </si>
  <si>
    <t>124,7*1,85=230,7 [A]</t>
  </si>
  <si>
    <t>35</t>
  </si>
  <si>
    <t>175111101</t>
  </si>
  <si>
    <t>Obsypání potrubí ručně sypaninou bez prohození sítem, uloženou do 3 m</t>
  </si>
  <si>
    <t>Obsyp potrubí 
Příloha: Tabulka výkazu výměr</t>
  </si>
  <si>
    <t>37</t>
  </si>
  <si>
    <t>58337344</t>
  </si>
  <si>
    <t>štěrkopísek frakce 0-32</t>
  </si>
  <si>
    <t>Písek 0-40 pro obsyp potrubí</t>
  </si>
  <si>
    <t>476,2*2=952,4 [A]</t>
  </si>
  <si>
    <t>36</t>
  </si>
  <si>
    <t>Obsyp drenážní trubky ve dně rýhy</t>
  </si>
  <si>
    <t>442,5*0,25*0,25-3,14*0,05*0,05*442,5=24,2 [A]</t>
  </si>
  <si>
    <t>38</t>
  </si>
  <si>
    <t>58343930</t>
  </si>
  <si>
    <t>kamenivo drcené hrubé frakce 16-32</t>
  </si>
  <si>
    <t>Šterkodrť 16-32 pro obsyp drenážního potrubí</t>
  </si>
  <si>
    <t>24,2*1,85=44,8 [A]</t>
  </si>
  <si>
    <t>39</t>
  </si>
  <si>
    <t>181301103</t>
  </si>
  <si>
    <t>Rozprostření ornice tl vrstvy do 200 mm pl do 500 m2 v rovině nebo ve svahu do 1:5</t>
  </si>
  <si>
    <t>Rozprostření stávající ornice v pásu šíře 10m z uložení podél pásu, tl. 200mm 
Příloha: D.1.03, D.1.04. D.1.13</t>
  </si>
  <si>
    <t>42,88*10=428,8 [A]</t>
  </si>
  <si>
    <t>40</t>
  </si>
  <si>
    <t>181411121</t>
  </si>
  <si>
    <t>Založení lučního trávníku výsevem plochy do 1000 m2 v rovině a ve svahu do 1:5</t>
  </si>
  <si>
    <t>Obnova trávníku na rozprostřené ornici 
Příloha: D.1.03, D.1.04. D.1.13</t>
  </si>
  <si>
    <t>41</t>
  </si>
  <si>
    <t>00572472</t>
  </si>
  <si>
    <t>osivo směs travní krajinná-rovinná</t>
  </si>
  <si>
    <t>KG</t>
  </si>
  <si>
    <t>Travní semeno pro obnovu trávníku na rozprostřené ornici</t>
  </si>
  <si>
    <t>428,8/100=4,3 [A]</t>
  </si>
  <si>
    <t>42</t>
  </si>
  <si>
    <t>185804312</t>
  </si>
  <si>
    <t>Zalití rostlin vodou plocha přes 20 m2</t>
  </si>
  <si>
    <t>Obnova trávníku na rozprostřené ornici</t>
  </si>
  <si>
    <t>116</t>
  </si>
  <si>
    <t>R.02-001</t>
  </si>
  <si>
    <t>Vodorovné přemístění výkopku z horniny tř. 1 až 4</t>
  </si>
  <si>
    <t>Přemístění výkopku ze staveniště na mezideponii. Vzdálenost dle dodavatelem zvolené mezideponie. 
Příloha: Tabulka výkazu výměr</t>
  </si>
  <si>
    <t>1967,3+167,5+27,7=2 162,5 [A]</t>
  </si>
  <si>
    <t>117</t>
  </si>
  <si>
    <t>R.02-002</t>
  </si>
  <si>
    <t>Přemístění výkopku z mezideponie na stavenište. Vzdálenost dle dodavatelem zvolené mezideponie. 
Příloha: Tabulka výkazu výměr</t>
  </si>
  <si>
    <t>118</t>
  </si>
  <si>
    <t>R.02-003</t>
  </si>
  <si>
    <t>Přemístění výkopku z mezideponie na trvalou deponii. Vzdálenost dle dodavatelem zvolené mezideponie a deponie. 
Příloha: Tabulka výkazu výměr</t>
  </si>
  <si>
    <t>119</t>
  </si>
  <si>
    <t>R.02-004</t>
  </si>
  <si>
    <t>Vylepšení zeminy pro zásyp</t>
  </si>
  <si>
    <t>Vylepšení stávající zeminy z výkopu rýhy pro opěteovné zasypání do rýhy 
Příloha: Tabulka výkazu výměr</t>
  </si>
  <si>
    <t>Svislé konstrukce</t>
  </si>
  <si>
    <t>43</t>
  </si>
  <si>
    <t>359901111</t>
  </si>
  <si>
    <t>Vyčištění stok</t>
  </si>
  <si>
    <t>Vyčištění potrubí před provedením kamerové prohlídky</t>
  </si>
  <si>
    <t>44</t>
  </si>
  <si>
    <t>359901211</t>
  </si>
  <si>
    <t>Monitoring stoky jakékoli výšky na nové kanalizaci</t>
  </si>
  <si>
    <t>Prohlídka potrubí televizní kamerou, záznam prohlídky na nosičích DVD a vyhotovení závěrečného písemného protokolu dle TP VaK MB. 
Zajišťuje objednatel.</t>
  </si>
  <si>
    <t>Vodorovné konstrukce</t>
  </si>
  <si>
    <t>45</t>
  </si>
  <si>
    <t>451571111</t>
  </si>
  <si>
    <t>Lože pod dlažby ze štěrkopísku vrstva tl do 100 mm</t>
  </si>
  <si>
    <t>Provedení lože včetně materiálu, písek tl. 30mm 
Příloha: D.1.03, D.1.04, D.1.13</t>
  </si>
  <si>
    <t>1,31*1,1 zámková dlažba + 1,39*1,1 beton. dlažba =3,0 [A]</t>
  </si>
  <si>
    <t>46</t>
  </si>
  <si>
    <t>452311131</t>
  </si>
  <si>
    <t>Podkladní desky z betonu prostého tř. C 12/15 otevřený výkop</t>
  </si>
  <si>
    <t>Podbetonování revizních šachet včetně materiálu 
Příloha: Tabulka výkazu výměr</t>
  </si>
  <si>
    <t>47</t>
  </si>
  <si>
    <t>452312131</t>
  </si>
  <si>
    <t>Sedlové lože z betonu prostého tř. C 12/15 otevřený výkop</t>
  </si>
  <si>
    <t>Lože a sedlo pro potrubí včetně materiálu 
Příloha: Tabulka výkazu výměr</t>
  </si>
  <si>
    <t>85,74 lože + 8,71 sedlo =94,5 [A]</t>
  </si>
  <si>
    <t>Komunikace</t>
  </si>
  <si>
    <t>48</t>
  </si>
  <si>
    <t>564251111</t>
  </si>
  <si>
    <t>Podklad nebo podsyp ze štěrkopísku ŠP tl 150 mm</t>
  </si>
  <si>
    <t>Obnova části konstrukce komunikace III. třídy 
Příloha: C.4, D.1.13</t>
  </si>
  <si>
    <t>49</t>
  </si>
  <si>
    <t>564851112</t>
  </si>
  <si>
    <t>Podklad ze štěrkodrtě ŠD tl 160 mm</t>
  </si>
  <si>
    <t>Obnova části konstrukce dlážděného chodníku, ŠD 
Příloha: D.1.03, D.1.04, D.1.13</t>
  </si>
  <si>
    <t>50</t>
  </si>
  <si>
    <t>564871116</t>
  </si>
  <si>
    <t>Podklad ze štěrkodrtě ŠD tl. 300 mm</t>
  </si>
  <si>
    <t>Obnova části konstrukce komunikace III. třídy a místní komunikace, ŠD 0-63 
Příloha: C.4, D.1.13</t>
  </si>
  <si>
    <t>51</t>
  </si>
  <si>
    <t>573231111</t>
  </si>
  <si>
    <t>Postřik živičný spojovací ze silniční emulze v množství do 0,7 kg/m2</t>
  </si>
  <si>
    <t>Obnova části konstrukce komunikace III. třídy a místní komunikace, PSE 0,30kg/m2 
Příloha: C.4, D.1.13</t>
  </si>
  <si>
    <t>(353,84*2,10 solo + 314,14*1,60 souběh) komunikace III tř. + (42,28*1,7 solo + 89,08*1,40 souběh) místní asfalt =1 442,3 [A]</t>
  </si>
  <si>
    <t>52</t>
  </si>
  <si>
    <t>577134111</t>
  </si>
  <si>
    <t>Asfaltový beton vrstva obrusná ACO 11 (ABS) tř. I tl 40 mm š do 3 m z nemodifikovaného asfaltu</t>
  </si>
  <si>
    <t>Obnova části konstrukce místní komunikace, ACO 11S 50/70 
Příloha: C.4, D.1.13</t>
  </si>
  <si>
    <t>(42,28*1,7 solo + 89,08*1,40 souběh) místní asfalt =196,6 [A]</t>
  </si>
  <si>
    <t>53</t>
  </si>
  <si>
    <t>577144111</t>
  </si>
  <si>
    <t>Asfaltový beton vrstva obrusná ACO 11 (ABS) tř. I tl 50 mm š do 3 m z nemodifikovaného asfaltu</t>
  </si>
  <si>
    <t>Obnova části konstrukce komunikace III. třídy, ACO 11S 50/70 
Příloha: C.4, D.1.13</t>
  </si>
  <si>
    <t>54</t>
  </si>
  <si>
    <t>577145112</t>
  </si>
  <si>
    <t>Asfaltový beton vrstva ložní ACL 16 (ABH) tl 50 mm š do 3 m z nemodifikovaného asfaltu</t>
  </si>
  <si>
    <t>Obnova části konstrukce komunikace III. třídy, ACL 16S 50/70 
Příloha: C.4, D.1.13</t>
  </si>
  <si>
    <t>2*(667,98*1,1) komunikace III tř. =1 469,6 [A]</t>
  </si>
  <si>
    <t>55</t>
  </si>
  <si>
    <t>577166111</t>
  </si>
  <si>
    <t>Asfaltový beton vrstva ložní ACL 22 (ABVH) tl 70 mm š do 3 m z nemodifikovaného asfaltu</t>
  </si>
  <si>
    <t>Obnova části konstrukce místní komunikace, ACL 22+ 50/70 
Příloha: C.4, D.1.13</t>
  </si>
  <si>
    <t>131,36*1,1 místní asfalt =144,5 [A]</t>
  </si>
  <si>
    <t>56</t>
  </si>
  <si>
    <t>596211110</t>
  </si>
  <si>
    <t>Kladení zámkové dlažby komunikací pro pěší tl 60 mm skupiny pl do 50 m2</t>
  </si>
  <si>
    <t>Obnova části konstrukce dlážděného chodníku, použita stávající rozebraná dlažba, 10% náhrada novou 
Příloha: D.1.03, D.1.04, D.1.13</t>
  </si>
  <si>
    <t>57</t>
  </si>
  <si>
    <t>59245212</t>
  </si>
  <si>
    <t>dlažba zámková profilová základní 19,6x16,1x6 cm přírodní</t>
  </si>
  <si>
    <t>10% obnovy stávající dlažby novou</t>
  </si>
  <si>
    <t>1,4*0,1=0,1 [A]</t>
  </si>
  <si>
    <t>58</t>
  </si>
  <si>
    <t>596811220</t>
  </si>
  <si>
    <t>Kladení betonové dlažby komunikací pro pěší do lože z kameniva vel do 0,25 m2 plochy do 50 m2</t>
  </si>
  <si>
    <t>59</t>
  </si>
  <si>
    <t>59245620</t>
  </si>
  <si>
    <t>dlažba desková betonová 50x50x6cm přírodní</t>
  </si>
  <si>
    <t>1,5*0,1=0,2 [A]</t>
  </si>
  <si>
    <t>Přidružená stavební výroba</t>
  </si>
  <si>
    <t>60</t>
  </si>
  <si>
    <t>721290113</t>
  </si>
  <si>
    <t>Zkouška těsnosti potrubí kanalizace vodou do DN 300</t>
  </si>
  <si>
    <t>Potrubí DN250, včetně potřebného zaslepení potrubí a přípojek</t>
  </si>
  <si>
    <t>844,92-30*1,2(šachty)=808,9 [A]</t>
  </si>
  <si>
    <t>Potrubí</t>
  </si>
  <si>
    <t>61</t>
  </si>
  <si>
    <t>831362121</t>
  </si>
  <si>
    <t>Montáž potrubí z trub kameninových hrdlových s integrovaným těsněním výkop sklon do 20 % DN 250</t>
  </si>
  <si>
    <t>Montáž potrubí pro kanalizační stoku 
Příloha: Tabulka výkazu výměr</t>
  </si>
  <si>
    <t>62</t>
  </si>
  <si>
    <t>59710702</t>
  </si>
  <si>
    <t>trouba kameninová glazovaná pouze uvnitř DN 250mm L2,50m spojovací systém C Třida 160</t>
  </si>
  <si>
    <t>Potrubí pro kanalizační stoku</t>
  </si>
  <si>
    <t>63</t>
  </si>
  <si>
    <t>837361221</t>
  </si>
  <si>
    <t>Montáž kameninových tvarovek odbočných s integrovaným těsněním otevřený výkop DN 250</t>
  </si>
  <si>
    <t>KUS</t>
  </si>
  <si>
    <t>Montáž odboček 90° KT DN250/150 tř.160 na kanalizační stoce 
Příloha: Tabulka výkazu výměr</t>
  </si>
  <si>
    <t>64</t>
  </si>
  <si>
    <t>59711760</t>
  </si>
  <si>
    <t>odbočka kameninová glazovaná jednoduchá kolmá DN 250/150 L50cm spojovací systém C/F tř.160/-</t>
  </si>
  <si>
    <t>Odbočky 90° KT DN250/150 tř.160 pro kanalizační stoku</t>
  </si>
  <si>
    <t>65</t>
  </si>
  <si>
    <t>837362221</t>
  </si>
  <si>
    <t>Montáž kameninových tvarovek jednoosých s integrovaným těsněním otevřený výkop DN 250</t>
  </si>
  <si>
    <t>Montáž GZ + GA kusů KT DN250 tř.160 na kanalizační stoce 
Příloha: Tabulka výkazu výměr</t>
  </si>
  <si>
    <t>30+30=60,0 [A]</t>
  </si>
  <si>
    <t>66</t>
  </si>
  <si>
    <t>59710846</t>
  </si>
  <si>
    <t>trouba kameninová glazovaná zkrácená DN 250mm L60(75)cm třída 160 spojovací systém C</t>
  </si>
  <si>
    <t>GZ kusy KT DN250 tř.160 pro kanalizační stoku</t>
  </si>
  <si>
    <t>67</t>
  </si>
  <si>
    <t>59710876</t>
  </si>
  <si>
    <t>trouba kameninová glazovaná zkrácená bez hrdla DN 250mm L 60(75)cm třída 160 spojovací systém C</t>
  </si>
  <si>
    <t>GA kusy KT DN250 tř.160 pro kanalizační stoku</t>
  </si>
  <si>
    <t>68</t>
  </si>
  <si>
    <t>871218114</t>
  </si>
  <si>
    <t>X</t>
  </si>
  <si>
    <t>Kladení drenážního potrubí z flexibilního PVC průměru do 100 mm</t>
  </si>
  <si>
    <t>Montáž drenážního potrubí do výkopové rýhy</t>
  </si>
  <si>
    <t>844,92/2=422,5 [A]</t>
  </si>
  <si>
    <t>69</t>
  </si>
  <si>
    <t>28611223</t>
  </si>
  <si>
    <t>trubka PVC drenážní flexibilní D 100mm</t>
  </si>
  <si>
    <t>Drenážní potrubí</t>
  </si>
  <si>
    <t>70</t>
  </si>
  <si>
    <t>894411121</t>
  </si>
  <si>
    <t>Zřízení šachet kanalizačních z betonových dílců na potrubí DN nad 200 do 300 dno beton tř. C 25/30</t>
  </si>
  <si>
    <t>Montáž revizních šachet na kanalizační stoce 
Příloha: D.1.14</t>
  </si>
  <si>
    <t>71</t>
  </si>
  <si>
    <t>59224063</t>
  </si>
  <si>
    <t>dno betonové šachtové kulaté DN 1000 x 1000, 100 x 115 x 15 cm</t>
  </si>
  <si>
    <t>Dno pro revizní šachty Excelent 100/100, včetně čedičového obkladu a stupadel</t>
  </si>
  <si>
    <t>72</t>
  </si>
  <si>
    <t>59224064</t>
  </si>
  <si>
    <t>dno betonové šachtové kulaté DN 1000 x 500, 100 x 65 x 15 cm</t>
  </si>
  <si>
    <t>Dno pro revizní šachty Excelent 100/50, včetně čedičového obkladu a stupadel</t>
  </si>
  <si>
    <t>73</t>
  </si>
  <si>
    <t>59224160</t>
  </si>
  <si>
    <t>skruž kanalizační s ocelovými stupadly 100 x 25 x 12 cm</t>
  </si>
  <si>
    <t>Skruže pro revizní šachty, včetně stupadel</t>
  </si>
  <si>
    <t>74</t>
  </si>
  <si>
    <t>59224161</t>
  </si>
  <si>
    <t>skruž kanalizační s ocelovými stupadly 100 x 50 x 12 cm</t>
  </si>
  <si>
    <t>75</t>
  </si>
  <si>
    <t>59224162</t>
  </si>
  <si>
    <t>skruž kanalizační s ocelovými stupadly 100 x 100 x 12 cm</t>
  </si>
  <si>
    <t>76</t>
  </si>
  <si>
    <t>59224176</t>
  </si>
  <si>
    <t>prstenec šachtový vyrovnávací betonový 625x120x80mm</t>
  </si>
  <si>
    <t>Vyrovnávací prstenec pro revizní šachty</t>
  </si>
  <si>
    <t>77</t>
  </si>
  <si>
    <t>59224184</t>
  </si>
  <si>
    <t>prstenec šachtový vyrovnávací betonový 625x120x40mm</t>
  </si>
  <si>
    <t>78</t>
  </si>
  <si>
    <t>59224185</t>
  </si>
  <si>
    <t>prstenec šachtový vyrovnávací betonový 625x120x60mm</t>
  </si>
  <si>
    <t>79</t>
  </si>
  <si>
    <t>59224187</t>
  </si>
  <si>
    <t>prstenec šachtový vyrovnávací betonový 625x120x100mm</t>
  </si>
  <si>
    <t>80</t>
  </si>
  <si>
    <t>59224188</t>
  </si>
  <si>
    <t>prstenec šachtový vyrovnávací betonový 625x120x120mm</t>
  </si>
  <si>
    <t>81</t>
  </si>
  <si>
    <t>59224312</t>
  </si>
  <si>
    <t>kónus šachetní betonový kapsové plastové stupadlo 100x62,5x58 cm</t>
  </si>
  <si>
    <t>Konus pro revizní šachty, včetně stupadel</t>
  </si>
  <si>
    <t>82</t>
  </si>
  <si>
    <t>59224348</t>
  </si>
  <si>
    <t>těsnění elastomerové pro spojení šachetních dílů DN 1000</t>
  </si>
  <si>
    <t>Těsnění pro revizní šachty</t>
  </si>
  <si>
    <t>83</t>
  </si>
  <si>
    <t>894812614</t>
  </si>
  <si>
    <t>Vyříznutí a utěsnění otvoru ve stěně šachty DN 250</t>
  </si>
  <si>
    <t>Horní prostup pro spadiště vyvrtaný jádrovým vývrtem na stavbě. Mezikruží vyplněno vysocerozpínavou maltou odolnou agresivnímu prostředí viz. TP VaK MB. 
Příloha: D.1.14</t>
  </si>
  <si>
    <t>84</t>
  </si>
  <si>
    <t>896211112</t>
  </si>
  <si>
    <t>Spadiště kanalizační z betonu kruhové jednoduché dno beton tř. C 25/30 horní potrubí DN 250 nebo 300</t>
  </si>
  <si>
    <t>Montáž revizní spadišťních šachet na kanalizační stoce. Spadištěm napojeny stoky A2, A3 a A6. Konstrukce spadiště součástí rozpočtu jednotlivých stok. 
Příloha: D.1.14</t>
  </si>
  <si>
    <t>85</t>
  </si>
  <si>
    <t>86</t>
  </si>
  <si>
    <t>87</t>
  </si>
  <si>
    <t>88</t>
  </si>
  <si>
    <t>Skruže pro revizní šachty, včetně čedičového obkladu a stupadel</t>
  </si>
  <si>
    <t>89</t>
  </si>
  <si>
    <t>90</t>
  </si>
  <si>
    <t>91</t>
  </si>
  <si>
    <t>92</t>
  </si>
  <si>
    <t>93</t>
  </si>
  <si>
    <t>899311111</t>
  </si>
  <si>
    <t>Osazení poklopů s rámem hmotnosti do 50 kg</t>
  </si>
  <si>
    <t>Provizorní zakrytí šachet v průběhu výstavby (montáž, zápůjčka a demontáž) 
Příloha: D.1.14</t>
  </si>
  <si>
    <t>94</t>
  </si>
  <si>
    <t>899311112</t>
  </si>
  <si>
    <t>Osazení poklopů s rámem hmotnosti nad 50 do 100 kg</t>
  </si>
  <si>
    <t>Osazení poklopů na revizní šachty 
Příloha: D.1.14</t>
  </si>
  <si>
    <t>95</t>
  </si>
  <si>
    <t>28661932</t>
  </si>
  <si>
    <t>poklop šachtový litinový dno DN 600 pro třídu zatížení A15</t>
  </si>
  <si>
    <t>Poklop revizní šachty mimo komunikaci A15 Begu-Park</t>
  </si>
  <si>
    <t>96</t>
  </si>
  <si>
    <t>899311113</t>
  </si>
  <si>
    <t>Osazení poklopů s rámem hmotnosti nad 100 do 150 kg</t>
  </si>
  <si>
    <t>28+1=29,0 [A]</t>
  </si>
  <si>
    <t>97</t>
  </si>
  <si>
    <t>55241402</t>
  </si>
  <si>
    <t>poklop šachtový s rámem DN600 třída D 400,  bez odvětrání</t>
  </si>
  <si>
    <t>Samonivelační poklop revizní šachty v komunikaci s pantem a bez ventilace, DN600 zatížení D400, v asfaltu</t>
  </si>
  <si>
    <t>98</t>
  </si>
  <si>
    <t>55241406</t>
  </si>
  <si>
    <t>poklop šachtový s rámem DN600 třída D 400,  s odvětráním</t>
  </si>
  <si>
    <t>Samonivelační poklop revizní šachty v komunikaci s pantem a s ventilací, DN600 zatížení D400, v asfaltu</t>
  </si>
  <si>
    <t>99</t>
  </si>
  <si>
    <t>899722113</t>
  </si>
  <si>
    <t>Krytí potrubí z plastů výstražnou fólií z PVC 34cm</t>
  </si>
  <si>
    <t>Varovná páska hnědé barvy, šíře 30cm, s nápisem: POZOR KANALIZACE 
Kompletní dodávka + montáž</t>
  </si>
  <si>
    <t>Ostatní konstrukce a práce</t>
  </si>
  <si>
    <t>100</t>
  </si>
  <si>
    <t>916231213</t>
  </si>
  <si>
    <t>Osazení chodníkového obrubníku betonového stojatého s boční opěrou do lože z betonu prostého</t>
  </si>
  <si>
    <t>Obnova betonových silničních obrubníku 
Příloha: D.1.03, D.1.04</t>
  </si>
  <si>
    <t>101</t>
  </si>
  <si>
    <t>58932310</t>
  </si>
  <si>
    <t>beton C 12/15 kamenivo frakce 0/8</t>
  </si>
  <si>
    <t>Betonové lože a opěra obrubníku</t>
  </si>
  <si>
    <t>102</t>
  </si>
  <si>
    <t>59217031</t>
  </si>
  <si>
    <t>obrubník betonový silniční 100 x 15 x 25 cm</t>
  </si>
  <si>
    <t>Betonový silniční obrubník</t>
  </si>
  <si>
    <t>103</t>
  </si>
  <si>
    <t>916241213</t>
  </si>
  <si>
    <t>Osazení chodníkového obrubníku kamenného stojatého s boční opěrou do lože z betonu prostého</t>
  </si>
  <si>
    <t>Stávající demontovaný a očištěný kamenný obrubník 
Příloha: D.1.03, D.1.04</t>
  </si>
  <si>
    <t>104</t>
  </si>
  <si>
    <t>105</t>
  </si>
  <si>
    <t>916331112</t>
  </si>
  <si>
    <t>Osazení zahradního obrubníku betonového do lože z betonu s boční opěrou</t>
  </si>
  <si>
    <t>Obnova betonových zahradních obrubníků 
Příloha: D.1.03, D.1.04</t>
  </si>
  <si>
    <t>106</t>
  </si>
  <si>
    <t>107</t>
  </si>
  <si>
    <t>59217002</t>
  </si>
  <si>
    <t>obrubník betonový zahradní  šedý 100 x 5 x 20 cm</t>
  </si>
  <si>
    <t>Betonový zahradní obrubník</t>
  </si>
  <si>
    <t>108</t>
  </si>
  <si>
    <t>919735111</t>
  </si>
  <si>
    <t>Řezání stávajícího živičného krytu hl do 50 mm</t>
  </si>
  <si>
    <t>Zaříznutí konstrukce místní komunikace pro frézování 
Příloha: C.4</t>
  </si>
  <si>
    <t>1,17+19,05+20,33+3,39+33,53+1,20+28,79+5,64+0,34+5,44+9,55+15,18=143,6 [A]</t>
  </si>
  <si>
    <t>109</t>
  </si>
  <si>
    <t>919735113</t>
  </si>
  <si>
    <t>Řezání stávajícího živičného krytu hl do 150 mm</t>
  </si>
  <si>
    <t>Řezání konstrukce komunikace III. třídy a místní komunikace pro výkop rýhy 
Příloha: C.4</t>
  </si>
  <si>
    <t>(353,84*2+313,14) komunikce tř. III +(42,28*2+89,08) místní safalt=1 194,5 [A]</t>
  </si>
  <si>
    <t>110</t>
  </si>
  <si>
    <t>928621012</t>
  </si>
  <si>
    <t>Zálivka asfaltová mezi novým a starým asfalt. povrchem</t>
  </si>
  <si>
    <t>Zálivka spáry mezi novou a stávající konstrukcí místní komunikace 
Příloha: C.4</t>
  </si>
  <si>
    <t>111</t>
  </si>
  <si>
    <t>997002611</t>
  </si>
  <si>
    <t>Nakládání suti a vybouraných hmot</t>
  </si>
  <si>
    <t>Naložení suti na mezideponii před odvozem na trvalou skládku</t>
  </si>
  <si>
    <t>112</t>
  </si>
  <si>
    <t>997221815</t>
  </si>
  <si>
    <t>Poplatek za uložení na skládce (skládkovné) stavebního odpadu betonového kód odpadu 170 101</t>
  </si>
  <si>
    <t>Betonová dlažba, betonové obrubníky</t>
  </si>
  <si>
    <t>0,03825+0,0364+1,16+0,16=1,4 [A]</t>
  </si>
  <si>
    <t>113</t>
  </si>
  <si>
    <t>997223845</t>
  </si>
  <si>
    <t>Poplatek za uložení na skládce (skládkovné) odpadu asfaltového bez dehtu kód odpadu 170 302</t>
  </si>
  <si>
    <t>Asfaltový povrch z komunikacích</t>
  </si>
  <si>
    <t>19,8172+159,4496+193,446=372,7 [A]</t>
  </si>
  <si>
    <t>114</t>
  </si>
  <si>
    <t>997223855</t>
  </si>
  <si>
    <t>Poplatek za uložení na skládce (skládkovné) zeminy a kameniva kód odpadu 170 504</t>
  </si>
  <si>
    <t>Štěrková konstrukce vozovek a chodníků</t>
  </si>
  <si>
    <t>0,87+220,44+386,892=608,2 [A]</t>
  </si>
  <si>
    <t>115</t>
  </si>
  <si>
    <t>998275101</t>
  </si>
  <si>
    <t>Přesun hmot pro trubní vedení z trub kameninových otevřený výkop</t>
  </si>
  <si>
    <t>120</t>
  </si>
  <si>
    <t>R.09.001</t>
  </si>
  <si>
    <t>Vodorovná doprava suti a vybouraných hmot po suchu</t>
  </si>
  <si>
    <t>Přemístění suti ze staveniště na mezideponii. Vzdálenost dle dodavatelem zvolené mezideponie.</t>
  </si>
  <si>
    <t>121</t>
  </si>
  <si>
    <t>R.09-002</t>
  </si>
  <si>
    <t>Přemístění suti z mezideponie na trvalou skládku. Vzdálenost dle dodavatelem zvolené mezideponie a deponie.</t>
  </si>
  <si>
    <t>SO 01 - A1</t>
  </si>
  <si>
    <t>Kanalizační stoky gravitační - Stoka A1</t>
  </si>
  <si>
    <t>113106241</t>
  </si>
  <si>
    <t>Rozebrání vozovek ze silničních dílců</t>
  </si>
  <si>
    <t>Rozebrání, očistění, uložení panelů během stavby a příprava pro následné znovupoložení 
Příloha: C.4</t>
  </si>
  <si>
    <t>11,19*2,10=23,5 [A]</t>
  </si>
  <si>
    <t>113107112</t>
  </si>
  <si>
    <t>Odstranění podkladu pl do 50 m2 z kameniva těženého tl 200 mm</t>
  </si>
  <si>
    <t>2,00*1,1 komunikace III tř. =2,2 [A]</t>
  </si>
  <si>
    <t>Odstranění podkladu silničních panelů včetně naložení 
Příloha: C.4</t>
  </si>
  <si>
    <t>113107123</t>
  </si>
  <si>
    <t>Odstranění podkladu pl do 50 m2 z kameniva drceného tl 300 mm</t>
  </si>
  <si>
    <t>Odstranění části konstrukce nezpevněné vozovky včetně naložení, tl. 250mm 
Příloha: C.4</t>
  </si>
  <si>
    <t>4,12*1,1 nezpevněná cesta =4,5 [A]</t>
  </si>
  <si>
    <t>2,00*1,1 komunikace III tř.+ 233,50*1,1 místní asfalt =259,1 [A]</t>
  </si>
  <si>
    <t>2,00*1,1 komunikace III tř. + 233,50*1,1 místní asfalt =259,1 [A]</t>
  </si>
  <si>
    <t>(79,77*1,7 solo + 153,73*1,40 souběh) místní asfalt =350,8 [A]</t>
  </si>
  <si>
    <t>113154233</t>
  </si>
  <si>
    <t>Frézování živičného krytu tl 50 mm pruh š 2 m pl do 1000 m2 bez překážek v trase</t>
  </si>
  <si>
    <t>2,00*2,10 komunikace III tř. =4,2 [A]</t>
  </si>
  <si>
    <t>Sejmutí pásu šíře 10m a uložení podél pásu 
Příloha: D.1.05, D.1.13</t>
  </si>
  <si>
    <t>64,70*0,2*10=129,4 [A]</t>
  </si>
  <si>
    <t>132201202</t>
  </si>
  <si>
    <t>Hloubení rýh š do 2000 mm v hornině tř. 3 objemu do 1000 m3</t>
  </si>
  <si>
    <t>(315,51/2)*0,25*0,25=9,9 [A]</t>
  </si>
  <si>
    <t>132301201</t>
  </si>
  <si>
    <t>Hloubení rýh š do 2000 mm v hornině tř. 4 objemu do 100 m3</t>
  </si>
  <si>
    <t>9,9+44,34=54,2 [A]</t>
  </si>
  <si>
    <t>801,37+9,9+44,34=855,6 [A]</t>
  </si>
  <si>
    <t>493,75+69,37=563,1 [A]</t>
  </si>
  <si>
    <t>(801,37+9,9+44,34)-(493,75+69,37)=292,5 [A]</t>
  </si>
  <si>
    <t>801,37+9,9+44,34 výkopek + 0,33+4,7+1,13+77,73+14,03+0,21+18,20 konstrukce vozovky =971,9 [A]</t>
  </si>
  <si>
    <t>(801,37+9,9+44,34)-(493,75+69,37) výkopek + 0,33+4,7+1,13+77,73+14,03+0,21+18,20 konstrukce vozovky =408,8 [A]</t>
  </si>
  <si>
    <t>292,5*2,0=585,0 [A]</t>
  </si>
  <si>
    <t>1,4*1,85=2,6 [A]</t>
  </si>
  <si>
    <t>5,68*1,85=10,5 [A]</t>
  </si>
  <si>
    <t>175,04*2=350,1 [A]</t>
  </si>
  <si>
    <t>(315,51/2)*0,25*0,25-3,14*0,05*0,05*(315,51/2)=8,6 [A]</t>
  </si>
  <si>
    <t>8,6*1,85=15,9 [A]</t>
  </si>
  <si>
    <t>181301113</t>
  </si>
  <si>
    <t>Rozprostření ornice tl vrstvy do 200 mm pl přes 500 m2 v rovině nebo ve svahu do 1:5</t>
  </si>
  <si>
    <t>Rozprostření stávající ornice v pásu šíře 10m z uložení podél pásu, tl. 200mm 
Příloha: D.1.05, D.1.13</t>
  </si>
  <si>
    <t>64,70*10=647,0 [A]</t>
  </si>
  <si>
    <t>Obnova trávníku na rozprostřené ornici 
Příloha: D.1.05, D.1.13</t>
  </si>
  <si>
    <t>647/100=6,5 [A]</t>
  </si>
  <si>
    <t>31,75 lože + 3,23 sedlo =35,0 [A]</t>
  </si>
  <si>
    <t>564851111</t>
  </si>
  <si>
    <t>Podklad ze štěrkodrtě ŠD tl 150 mm</t>
  </si>
  <si>
    <t>Obnova části konstrukce nezpevněné vozovky, ŠD 0-63 
Příloha: C.4</t>
  </si>
  <si>
    <t>564861111</t>
  </si>
  <si>
    <t>Podklad ze štěrkodrtě ŠD tl 200 mm</t>
  </si>
  <si>
    <t>Obnova části konstrukce panelové vozovky 
Příloha: C.4</t>
  </si>
  <si>
    <t>2,10*11,19=23,5 [A]</t>
  </si>
  <si>
    <t>564931412</t>
  </si>
  <si>
    <t>Podklad z asfaltového recyklátu tl 100 mm</t>
  </si>
  <si>
    <t>Obnova části konstrukce nezpevněné vozovky 
Příloha: C.4</t>
  </si>
  <si>
    <t>4,12*1,1 zpevněná cesta =4,5 [A]</t>
  </si>
  <si>
    <t>2,10*2,00 komunikace III tř. + (79,77*1,7 solo + 153,73*1,40 souběh) místní asfalt =355,0 [A]</t>
  </si>
  <si>
    <t>2*(2,00*1,1) komunikace III tř. =4,4 [A]</t>
  </si>
  <si>
    <t>233,5*1,1 místní asfalt =256,9 [A]</t>
  </si>
  <si>
    <t>584121111</t>
  </si>
  <si>
    <t>Osazení silničních dílců z ŽB do lože z kameniva těženého tl 40 mm</t>
  </si>
  <si>
    <t>Obnova části konstrukce panelové vozovky, použity stávající rozebrané silniční panely, 10% náhrada novými 
Příloha: C.4</t>
  </si>
  <si>
    <t>59381004</t>
  </si>
  <si>
    <t>panel silniční 300x200x15 cm</t>
  </si>
  <si>
    <t>10% obnovy stávajících panelů za nové</t>
  </si>
  <si>
    <t>315,51-12*1,2(šachty)=301,1 [A]</t>
  </si>
  <si>
    <t>12+12=24,0 [A]</t>
  </si>
  <si>
    <t>315,51/2=157,8 [A]</t>
  </si>
  <si>
    <t>3+8+1=12,0 [A]</t>
  </si>
  <si>
    <t>28661935</t>
  </si>
  <si>
    <t>poklop šachtový litinový dno DN 600 pro třídu zatížení D400</t>
  </si>
  <si>
    <t>Poklop revizní šachty mimo komunikaci D400 Begu</t>
  </si>
  <si>
    <t>92,25+7,10+27,19+24,88+22,22+36,13+10,42+2,16+36,93+36,97=296,3 [A]</t>
  </si>
  <si>
    <t>(2,00*2) komunikce tř. III +(79,77*2+153,73) místní safalt=317,3 [A]</t>
  </si>
  <si>
    <t>Betonové panely</t>
  </si>
  <si>
    <t>36,1324+0,5376+57,002=93,7 [A]</t>
  </si>
  <si>
    <t>Štěrková konstrukce vozovek</t>
  </si>
  <si>
    <t>0,66+6,815+1,98+114,004=123,5 [A]</t>
  </si>
  <si>
    <t>SO 01 - A2</t>
  </si>
  <si>
    <t>Kanalizační stoky gravitační - Stoka A2</t>
  </si>
  <si>
    <t>5,52*1,1 komunikace III tř. =6,1 [A]</t>
  </si>
  <si>
    <t>3,57*1,1 nezpevněná cesta =3,9 [A]</t>
  </si>
  <si>
    <t>113107342</t>
  </si>
  <si>
    <t>Odstranění podkladu živičného tl 100 mm strojně pl do 50 m2</t>
  </si>
  <si>
    <t>Odstranění části konstrukce vozovky. Silnice tř. III tl. 100mm, včetně naložení 
Příloha: C.4, D.1.13</t>
  </si>
  <si>
    <t>5,52*2,10 komunikace III tř. =11,6 [A]</t>
  </si>
  <si>
    <t>132201201</t>
  </si>
  <si>
    <t>Hloubení rýh š do 2000 mm v hornině tř. 3 objemu do 100 m3</t>
  </si>
  <si>
    <t>4,5*0,25*0,25=0,3 [A]</t>
  </si>
  <si>
    <t>4,8+0,3=5,1 [A]</t>
  </si>
  <si>
    <t>40,7+0,3+4,8=45,8 [A]</t>
  </si>
  <si>
    <t>167101101</t>
  </si>
  <si>
    <t>Nakládání výkopku z hornin tř. 1 až 4 do 100 m3</t>
  </si>
  <si>
    <t>4,90+6,86=11,8 [A]</t>
  </si>
  <si>
    <t>(40,7+0,3+4,8)-(4,90+6,86)=34,0 [A]</t>
  </si>
  <si>
    <t>40,7+0,3+4,8 výkopek + 0,92+1,83+0,98+0,58+0,61 konstrukce vozovky =50,7 [A]</t>
  </si>
  <si>
    <t>(40,7+0,3+4,8)-(4,90+6,86) výkopek + 0,92+1,83+0,98+0,58+0,61 konstrukce vozovky =39,0 [A]</t>
  </si>
  <si>
    <t>34*2,0=68,0 [A]</t>
  </si>
  <si>
    <t>7,27*1,85=13,4 [A]</t>
  </si>
  <si>
    <t>11,52*1,85=21,3 [A]</t>
  </si>
  <si>
    <t>4,53*2=9,1 [A]</t>
  </si>
  <si>
    <t>4,5*0,25*0,25-3,14*0,05*0,05*4,5=0,2 [A]</t>
  </si>
  <si>
    <t>0,2*1,85=0,4 [A]</t>
  </si>
  <si>
    <t>0,75 lože + 0,82 sedlo =1,6 [A]</t>
  </si>
  <si>
    <t>Obnova části konstrukce komunikace III. třídy, ŠD 0-63 
Příloha: C.4, D.1.13</t>
  </si>
  <si>
    <t>Obnova části konstrukce komunikace III. třídy, PSE 0,30kg/m2 
Příloha: C.4, D.1.13</t>
  </si>
  <si>
    <t>2*(5,52*1,1) komunikace III tř. =12,1 [A]</t>
  </si>
  <si>
    <t>9,09-1*1,2(šachty)=7,9 [A]</t>
  </si>
  <si>
    <t>831352121</t>
  </si>
  <si>
    <t>Montáž potrubí z trub kameninových hrdlových s integrovaným těsněním výkop sklon do 20 % DN 200</t>
  </si>
  <si>
    <t>Montáž potrubí pro spadiště 
Příloha: D.1.14</t>
  </si>
  <si>
    <t>59710703</t>
  </si>
  <si>
    <t>trouba kameninová glazovaná pouze uvnitř DN 200mm L2,50m spojovací systém F,C Třida 160</t>
  </si>
  <si>
    <t>Potrubí pro spadiště kanalizační stoky</t>
  </si>
  <si>
    <t>837352221</t>
  </si>
  <si>
    <t>Montáž kameninových tvarovek jednoosých s integrovaným těsněním otevřený výkop DN 200</t>
  </si>
  <si>
    <t>Montáž kolen 90° KT DN200 tř.160 na spadišti 
Příloha: D.1.14</t>
  </si>
  <si>
    <t>59711026</t>
  </si>
  <si>
    <t>koleno kameninové glazované DN 200 90° spojovací systém F tř. 240</t>
  </si>
  <si>
    <t>Kolena 90° KT DN200 tř.160 pro spadiště</t>
  </si>
  <si>
    <t>Montáž odboček 90° KT DN250/200 tř.160 na spadišti 
Příloha: Tabulka výkazu výměr</t>
  </si>
  <si>
    <t>59711762</t>
  </si>
  <si>
    <t>odbočka kameninová glazovaná jednoduchá kolmá DN 250/200 L60cm spojovací systém C/F tř.160/160</t>
  </si>
  <si>
    <t>Odbočky 90° KT DN250/200 tř.160 pro spadiště</t>
  </si>
  <si>
    <t>1+1=2,0 [A]</t>
  </si>
  <si>
    <t>9,09/2=4,5 [A]</t>
  </si>
  <si>
    <t>59224062</t>
  </si>
  <si>
    <t>dno betonové šachtové kulaté DN 1000 x 800, 100 x 95 x 15 cm</t>
  </si>
  <si>
    <t>Dno pro revizní šachty Excelent 100/80, včetně čedičového obkladu a stupadel</t>
  </si>
  <si>
    <t>55241014</t>
  </si>
  <si>
    <t>poklop šachtový třída D 400, kruhový rám 785, vstup 600 mm, bez ventilace</t>
  </si>
  <si>
    <t>Poklop revizní šachty s pantem a bez ventilace, DN600 zatížení D400, v nezpevněné komunikaci</t>
  </si>
  <si>
    <t>899623141</t>
  </si>
  <si>
    <t>Obetonování potrubí nebo zdiva stok betonem prostým tř. C 12/15 otevřený výkop</t>
  </si>
  <si>
    <t>Obetonování potrubí pro spadiště včetně materiálu 
Příloha: D.1.14</t>
  </si>
  <si>
    <t>(1,36+0,5)*0,7*0,8=1,0 [A]</t>
  </si>
  <si>
    <t>899643111</t>
  </si>
  <si>
    <t>Bednění pro obetonování potrubí otevřený výkop</t>
  </si>
  <si>
    <t>Příloha: D.1.14</t>
  </si>
  <si>
    <t>(1,36+0,5)*0,7*2+(1,36+0,5)*0,8=4,1 [A]</t>
  </si>
  <si>
    <t>Řezání konstrukce komunikace III. třídy pro výkop rýhy 
Příloha: C.4</t>
  </si>
  <si>
    <t>5,52*2=11,0 [A]</t>
  </si>
  <si>
    <t>1,4848+1,342=2,8 [A]</t>
  </si>
  <si>
    <t>1,83+2,648+1,716=6,2 [A]</t>
  </si>
  <si>
    <t>SO 01 - A3</t>
  </si>
  <si>
    <t>Kanalizační stoky gravitační - Stoka A3</t>
  </si>
  <si>
    <t>3,93*1,1 nezpevněná cesta =4,3 [A]</t>
  </si>
  <si>
    <t>213,02*1,1 místní asfalt =234,3 [A]</t>
  </si>
  <si>
    <t>Odstranění části konstrukce vozovky. Místní komunikace tl.70mm, včetně naložení 
Příloha: C.4, D.1.13</t>
  </si>
  <si>
    <t>213,02*1,7 místní asfalt =362,1 [A]</t>
  </si>
  <si>
    <t>V místě křížení betonového obrubníku s kanalizací, včetně betonového lože 
Příloha: D.1.06</t>
  </si>
  <si>
    <t>114203103</t>
  </si>
  <si>
    <t>Rozebrání dlažeb z lomového kamene nebo betonových tvárnic do cementové malty</t>
  </si>
  <si>
    <t>V místě křížení odvodňovacího betonového žlabu s kanalizací, včetně betonového lože 
Příloha: D.1.06</t>
  </si>
  <si>
    <t>1,5*0,6*0,4=0,4 [A]</t>
  </si>
  <si>
    <t>Ochranna kabelů proti poškození odhalených ve výkopu 
Příloha: D.1.06, D.1.10</t>
  </si>
  <si>
    <t>4*1,1=4,4 [A]</t>
  </si>
  <si>
    <t>Sejmutí pásu šíře 10m a uložení podél pásu 
Příloha: D.1.06, D.1.13</t>
  </si>
  <si>
    <t>127,25*0,2*10=254,5 [A]</t>
  </si>
  <si>
    <t>(344,20/2)*0,25*0,25=10,8 [A]</t>
  </si>
  <si>
    <t>10,8+135,44=146,2 [A]</t>
  </si>
  <si>
    <t>879,41+135,44+10,8-50=975,7 [A]</t>
  </si>
  <si>
    <t>161101103</t>
  </si>
  <si>
    <t>Svislé přemístění výkopku z horniny tř. 1 až 4 hl výkopu do 6 m</t>
  </si>
  <si>
    <t>582,05+115,76=697,8 [A]</t>
  </si>
  <si>
    <t>(879,41+135,44+10,8)-(582,05+115,76)=327,8 [A]</t>
  </si>
  <si>
    <t>879,41+135,44+10,8 výkopek + 1,08+70,29+14,48+16,40 konstrukce vozovky =1 127,9 [A]</t>
  </si>
  <si>
    <t>(879,41+135,44+10,8)-(582,05+115,76) výkopek + 1,08+70,29+14,48+16,40 konstrukce vozovky =430,1 [A]</t>
  </si>
  <si>
    <t>327,8*2,0=655,6 [A]</t>
  </si>
  <si>
    <t>190,63*2=381,3 [A]</t>
  </si>
  <si>
    <t>(344,20/2)*0,25*0,25-3,14*0,05*0,05*(344,20/2)=9,4 [A]</t>
  </si>
  <si>
    <t>9,4*1,85=17,4 [A]</t>
  </si>
  <si>
    <t>Rozprostření stávající ornice v pásu šíře 10m z uložení podél pásu, tl. 200mm 
Příloha: D.1.06, D.1.13</t>
  </si>
  <si>
    <t>127,25*10=1 272,5 [A]</t>
  </si>
  <si>
    <t>181451121</t>
  </si>
  <si>
    <t>Založení lučního trávníku výsevem plochy přes 1000 m2 v rovině a ve svahu do 1:5</t>
  </si>
  <si>
    <t>1272,5/100=12,7 [A]</t>
  </si>
  <si>
    <t>879,41+135,44+10,8=1 025,7 [A]</t>
  </si>
  <si>
    <t>34,82 lože + 8,98 sedlo =43,8 [A]</t>
  </si>
  <si>
    <t>3,93*1,1 zpevněná cesta =4,3 [A]</t>
  </si>
  <si>
    <t>Obnova části konstrukce místní komunikace, ŠD 0-63 
Příloha: C.4, D.1.13</t>
  </si>
  <si>
    <t>344,20-13*1,2(šachty)=328,6 [A]</t>
  </si>
  <si>
    <t>1,07+2,15+3,30+2,65=9,2 [A]</t>
  </si>
  <si>
    <t>Montáž odboček 90° KT DN250/150 tř.160 na kanalizační stoce a odboček 90° KT DN250/200 tř.160 na spadišti 
Příloha: Tabulka výkazu výměr</t>
  </si>
  <si>
    <t>1+4=5,0 [A]</t>
  </si>
  <si>
    <t>13+13=26,0 [A]</t>
  </si>
  <si>
    <t>344,20/2=172,1 [A]</t>
  </si>
  <si>
    <t>Montáž revizní spadišťních šachet na kanalizační stoce. Spadištěm napojena stoka A3-1. Konstrukce spadiště součástí rozpočtu jednotlivých stok. 
Příloha: D.1.14</t>
  </si>
  <si>
    <t>5+3=8,0 [A]</t>
  </si>
  <si>
    <t>Poklop revizní šachty s pantem a bez ventilace, DN600 zatížení D400, v nezpevněné 
komunikaci</t>
  </si>
  <si>
    <t>4+1=5,0 [A]</t>
  </si>
  <si>
    <t>(1,07+2,15+3,30+2,65+0,5*4)*0,7*0,8=6,3 [A]</t>
  </si>
  <si>
    <t>(1,07+2,15+3,30+2,65+0,5*4)*0,7*2+(1,07+2,15+3,30+2,65+0,5*4)*0,8=24,6 [A]</t>
  </si>
  <si>
    <t>Obnova betonových silničních obrubníku 
Příloha: D.1.06</t>
  </si>
  <si>
    <t>18,90+17,01+133,53+35,82+127,42+44,13=376,8 [A]</t>
  </si>
  <si>
    <t>Řezání konstrukce místní komunikace pro výkop rýhy 
Příloha: C.4</t>
  </si>
  <si>
    <t>213,02*2 místní safalt=426,0 [A]</t>
  </si>
  <si>
    <t>935112111</t>
  </si>
  <si>
    <t>Osazení příkopového žlabu do betonu tl 100 mm z betonových tvárnic š 500 mm</t>
  </si>
  <si>
    <t>Obnova betonového odvodňovacího žlabu 
Příloha: D.1.06</t>
  </si>
  <si>
    <t>Betonové lože</t>
  </si>
  <si>
    <t>1,5*0,6*0,3=0,3 [A]</t>
  </si>
  <si>
    <t>59227035</t>
  </si>
  <si>
    <t>žlab betonový odvodňovací 51 x 65 x 15,7 cm</t>
  </si>
  <si>
    <t>Betonový odvodňovací žlab</t>
  </si>
  <si>
    <t>1,5/0,34=4,4 [A]</t>
  </si>
  <si>
    <t>Betonové obrubníky, betonový žlab</t>
  </si>
  <si>
    <t>0,435+0,116=0,6 [A]</t>
  </si>
  <si>
    <t>37,2963+51,546=88,8 [A]</t>
  </si>
  <si>
    <t>1,892+103,092=105,0 [A]</t>
  </si>
  <si>
    <t>SO 01 - A3-1</t>
  </si>
  <si>
    <t>Kanalizační stoky gravitační - Stoka A3-1</t>
  </si>
  <si>
    <t>29,23*1,1 místní asfalt =32,2 [A]</t>
  </si>
  <si>
    <t>1,37*1,1 nezpevněná cesta =1,5 [A]</t>
  </si>
  <si>
    <t>Odstranění části konstrukce vozovky. Místní komunikace tl. 70mm, včetně naložení 
Příloha: C.4, D.1.13</t>
  </si>
  <si>
    <t>29,23*1,7 místní asfalt =49,7 [A]</t>
  </si>
  <si>
    <t>(30,6/2)*0,25*0,25=1,0 [A]</t>
  </si>
  <si>
    <t>1,0+3,37=4,4 [A]</t>
  </si>
  <si>
    <t>89,96+3,37+1,0=94,3 [A]</t>
  </si>
  <si>
    <t>37,47+21,46=58,9 [A]</t>
  </si>
  <si>
    <t>(89,96+3,37+1,0)-(37,47+21,46)=35,4 [A]</t>
  </si>
  <si>
    <t>89,96+3,37+1,0 výkopek + 9,66+0,38+1,99+2,25 konstrukce vozovky =108,6 [A]</t>
  </si>
  <si>
    <t>(89,96+3,37+1,0)-(37,47+21,46) výkopek + 9,66+0,38+1,99+2,25 konstrukce vozovky =49,7 [A]</t>
  </si>
  <si>
    <t>35,4*2,0=70,8 [A]</t>
  </si>
  <si>
    <t>16,95*2=33,9 [A]</t>
  </si>
  <si>
    <t>(30,60/2)*0,25*0,25-3,14*0,05*0,05*(30,60/2)=0,8 [A]</t>
  </si>
  <si>
    <t>0,8*1,85=1,5 [A]</t>
  </si>
  <si>
    <t>2,87 lože + 1,13 sedlo =4,0 [A]</t>
  </si>
  <si>
    <t>1,37*1,1 zpevněná cesta =1,5 [A]</t>
  </si>
  <si>
    <t>Obnova části konstrukce místní komunikace, PSE 0,30kg/m2 
Příloha: C.4, D.1.13</t>
  </si>
  <si>
    <t>30,60-2*1,2(šachty)=28,2 [A]</t>
  </si>
  <si>
    <t>30,6/2=15,3 [A]</t>
  </si>
  <si>
    <t>(1,52+0,5)*0,7*0,8=1,1 [A]</t>
  </si>
  <si>
    <t>(1,52+0,5)*0,7*2+(1,52+0,5)*0,8=4,4 [A]</t>
  </si>
  <si>
    <t>30,6-2*1,2(šachty)=28,2 [A]</t>
  </si>
  <si>
    <t>28,62+1,95+25,74=56,3 [A]</t>
  </si>
  <si>
    <t>29,23*2 místní safalt=58,5 [A]</t>
  </si>
  <si>
    <t>5,1191+7,084=12,2 [A]</t>
  </si>
  <si>
    <t>14,168+0,66=14,8 [A]</t>
  </si>
  <si>
    <t>SO 01 - A4</t>
  </si>
  <si>
    <t>Kanalizační stoky gravitační - Stoka A4</t>
  </si>
  <si>
    <t>3,95*1,1 komunikace III tř. =4,3 [A]</t>
  </si>
  <si>
    <t>3,95*1,1 komunikace III tř.+ 11,63*1,1 místní asfalt =17,1 [A]</t>
  </si>
  <si>
    <t>3,95*1,1 komunikace III tř. + 11,63*1,1 místní asfalt =17,1 [A]</t>
  </si>
  <si>
    <t>Odstranění části konstrukce vozovky včetně naložení  
Příloha: C.4, D.1.13</t>
  </si>
  <si>
    <t>11,63*1,7 místní asfalt =19,8 [A]</t>
  </si>
  <si>
    <t>3,95*2,1 komunikace III tř. =8,3 [A]</t>
  </si>
  <si>
    <t>132201101</t>
  </si>
  <si>
    <t>Hloubení rýh š do 600 mm v hornině tř. 3 objemu do 100 m3</t>
  </si>
  <si>
    <t>(15,58/2)*0,25*0,25=0,5 [A]</t>
  </si>
  <si>
    <t>Příloha: Tabulka výkazu výměr + položka 132201101</t>
  </si>
  <si>
    <t>53,98+0,5=54,5 [A]</t>
  </si>
  <si>
    <t>13,87+9,42=23,3 [A]</t>
  </si>
  <si>
    <t>(53,98+0,5)-(13,87+9,42)=31,2 [A]</t>
  </si>
  <si>
    <t>53,98+0,5 výkopek + 0,65+5,13+0,79+0,42+1,33 konstrukce vozovky =62,8 [A]</t>
  </si>
  <si>
    <t>(53,98+0,5)-(13,87+9,42) výkopek + 0,65+5,13+0,79+0,42+1,33 konstrukce vozovky =39,5 [A]</t>
  </si>
  <si>
    <t>31,2*2,0=62,4 [A]</t>
  </si>
  <si>
    <t>3,32*1,85=6,1 [A]</t>
  </si>
  <si>
    <t>7,13*1,85=13,2 [A]</t>
  </si>
  <si>
    <t>8,28*2=16,6 [A]</t>
  </si>
  <si>
    <t>(15,58/2)*0,25*0,25-3,14*0,05*0,05*(15,58/2)=0,4 [A]</t>
  </si>
  <si>
    <t>0,4*1,85=0,7 [A]</t>
  </si>
  <si>
    <t>1,22 lože + 0,12 sedlo =1,3 [A]</t>
  </si>
  <si>
    <t>3,95*2,10 komunikace III tř. + 11,63*1,7 místní asfalt =28,1 [A]</t>
  </si>
  <si>
    <t>2*(3,95*1,1) komunikace III tř. =8,7 [A]</t>
  </si>
  <si>
    <t>11,63*1,1 místní asfalt =12,8 [A]</t>
  </si>
  <si>
    <t>15,58-2*1,2(šachty)=13,2 [A]</t>
  </si>
  <si>
    <t>15,58/2=7,8 [A]</t>
  </si>
  <si>
    <t>1,82+7,36+4,04=13,2 [A]</t>
  </si>
  <si>
    <t>3,95*2 komunikce tř. III + 11,63*2 místní safalt=31,2 [A]</t>
  </si>
  <si>
    <t>2,0394+1,0624+3,762=6,9 [A]</t>
  </si>
  <si>
    <t>1,29+7,524=8,8 [A]</t>
  </si>
  <si>
    <t>SO 01 - A5</t>
  </si>
  <si>
    <t>Kanalizační stoky gravitační - Stoka A5</t>
  </si>
  <si>
    <t>Rozebrání, očistění, uložení dlažby během stavby a příprava pro následné znovupoložení 
Příloha: D.1.04, D.1.13</t>
  </si>
  <si>
    <t>1,16*1,1=1,3 [A]</t>
  </si>
  <si>
    <t>11,78*1,1 komunikace III tř. =13,0 [A]</t>
  </si>
  <si>
    <t>Odstranění podkladu dlažby včetně naložení, tl. 190mm 
Příloha: D.1.04, D.1.13</t>
  </si>
  <si>
    <t>113107163</t>
  </si>
  <si>
    <t>Odstranění podkladu pl přes 50 do 200 m2 z kameniva drceného tl 300 mm</t>
  </si>
  <si>
    <t>11,78*1,1 komunikace III tř.+ 104,09*1,1 místní asfalt =127,5 [A]</t>
  </si>
  <si>
    <t>113107182</t>
  </si>
  <si>
    <t>Odstranění podkladu živičného tl 100 mm strojně pl přes 50 do 200 m2</t>
  </si>
  <si>
    <t>11,78*1,1 komunikace III tř. + 104,09*1,1 místní asfalt =127,5 [A]</t>
  </si>
  <si>
    <t>104,09*1,7 místní asfalt =177,0 [A]</t>
  </si>
  <si>
    <t>11,78*2,1 komunikace III tř. =24,7 [A]</t>
  </si>
  <si>
    <t>V místě křížení chodníku s kanalizací, včetně betonového lože 
Příloha: D.1.04</t>
  </si>
  <si>
    <t>Sejmutí pásu šíře 10m a uložení podél pásu 
Příloha: D.1.04. D.1.13</t>
  </si>
  <si>
    <t>5,87*0,2*10=11,7 [A]</t>
  </si>
  <si>
    <t>(122,9/2)*0,25*0,25=3,8 [A]</t>
  </si>
  <si>
    <t>3,8+2,44=6,2 [A]</t>
  </si>
  <si>
    <t>294,29+3,8+2,44=300,5 [A]</t>
  </si>
  <si>
    <t>138,79+32,05=170,8 [A]</t>
  </si>
  <si>
    <t>(294,29+3,8+2,44)-(138,79+32,05)=129,7 [A]</t>
  </si>
  <si>
    <t>294,29+3,8+2,44 výkopek + 1,95+0,25+35,25+7,08+1,24+9,31 konstrukce vozovky =355,6 [A]</t>
  </si>
  <si>
    <t>(294,29+3,8+2,44)-(138,79+32,05) výkopek + 1,95+0,25+35,25+7,08+1,24+9,31 konstrukce vozovky =184,8 [A]</t>
  </si>
  <si>
    <t>129,7*2,0=259,4 [A]</t>
  </si>
  <si>
    <t>12,34*1,85=22,8 [A]</t>
  </si>
  <si>
    <t>4,76*1,85=8,8 [A]</t>
  </si>
  <si>
    <t>67,39*2=134,8 [A]</t>
  </si>
  <si>
    <t>(122,90/2)*0,25*0,25-3,14*0,05*0,05*(122,90/2)=3,4 [A]</t>
  </si>
  <si>
    <t>3,4*1,85=6,3 [A]</t>
  </si>
  <si>
    <t>Rozprostření stávající ornice v pásu šíře 10m z uložení podél pásu, tl. 200mm 
Příloha: D.1.04. D.1.13</t>
  </si>
  <si>
    <t>5,87*10=58,7 [A]</t>
  </si>
  <si>
    <t>Obnova trávníku na rozprostřené ornici 
Příloha: D.1.04. D.1.13</t>
  </si>
  <si>
    <t>58,7/100=0,6 [A]</t>
  </si>
  <si>
    <t>Provedení lože včetně materiálu, písek tl. 30mm 
Příloha: D.1.04, D.1.13</t>
  </si>
  <si>
    <t>1,16*1,1 beton. dlažba =1,3 [A]</t>
  </si>
  <si>
    <t>12,29 lože + 1,25 sedlo =13,5 [A]</t>
  </si>
  <si>
    <t>Obnova části konstrukce dlážděného chodníku, ŠD 
Příloha: D.1.04, D.1.13</t>
  </si>
  <si>
    <t>11,78*2,1 komunikace III tř. + 104,09*1,7 místní asfalt =201,7 [A]</t>
  </si>
  <si>
    <t>11,78*2,10 komunikace III tř. =24,7 [A]</t>
  </si>
  <si>
    <t>2*(11,78*1,1) komunikace III tř. =25,9 [A]</t>
  </si>
  <si>
    <t>104,09*1,1 místní asfalt =114,5 [A]</t>
  </si>
  <si>
    <t>Obnova části konstrukce dlážděného chodníku, použita stávající rozebraná dlažba, 10% náhrada novou 
Příloha: D.1.04, D.1.13</t>
  </si>
  <si>
    <t>1,3*0,1=0,1 [A]</t>
  </si>
  <si>
    <t>122,90-5*1,2(šachty)=116,9 [A]</t>
  </si>
  <si>
    <t>5+5=10,0 [A]</t>
  </si>
  <si>
    <t>122,90/2=61,5 [A]</t>
  </si>
  <si>
    <t>59224061</t>
  </si>
  <si>
    <t>dno betonové šachtové kulaté DN 1000 x 700, 100 x 85 x 15 cm</t>
  </si>
  <si>
    <t>Dno pro revizní šachty Excelent 100/70, včetně čedičového obkladu a stupadel</t>
  </si>
  <si>
    <t>3+1=4,0 [A]</t>
  </si>
  <si>
    <t>Obnova betonových silničních obrubníku 
Příloha: D.1.04</t>
  </si>
  <si>
    <t>Obnova betonových zahradních obrubníků 
Příloha: D.1.04</t>
  </si>
  <si>
    <t>28,82+20,17+10,69+37,70+105,39=202,8 [A]</t>
  </si>
  <si>
    <t>919735123</t>
  </si>
  <si>
    <t>Řezání stávajícího betonového krytu hl do 150 mm</t>
  </si>
  <si>
    <t>11,78*2 komunikce tř. III + 104,09*2 místní safalt=231,7 [A]</t>
  </si>
  <si>
    <t>Betonové obrubníky + dlažba</t>
  </si>
  <si>
    <t>0,435+0,06+0,03315=0,5 [A]</t>
  </si>
  <si>
    <t>18,231+3,1616+28,05=49,4 [A]</t>
  </si>
  <si>
    <t>3,90+0,377+56,10=60,4 [A]</t>
  </si>
  <si>
    <t>SO 01 - A5-1</t>
  </si>
  <si>
    <t>Kanalizační stoky gravitační - Stoka A5-1</t>
  </si>
  <si>
    <t>37,22*1,1 místní asfalt =40,9 [A]</t>
  </si>
  <si>
    <t>Odstranění části konstrukce vozovky 
Příloha: C.4, D.1.13</t>
  </si>
  <si>
    <t>37,22*1,7 místní asfalt =63,3 [A]</t>
  </si>
  <si>
    <t>(37,22/2)*0,25*0,25=1,2 [A]</t>
  </si>
  <si>
    <t>1,2+0,2=1,4 [A]</t>
  </si>
  <si>
    <t>100,49+1,2+0,12=101,8 [A]</t>
  </si>
  <si>
    <t>44,28+19,92=64,2 [A]</t>
  </si>
  <si>
    <t>(100,49+1,2+0,12)-(44,28+19,92)=37,6 [A]</t>
  </si>
  <si>
    <t>100,49+1,2+0,12 výkopek + 12,27+2,53+2,86 konstrukce vozovky =119,5 [A]</t>
  </si>
  <si>
    <t>(100,49+1,2+0,12)-(44,28+19,92) výkopek + 12,27+2,53+2,86 konstrukce vozovky =55,3 [A]</t>
  </si>
  <si>
    <t>37,6*2,0=75,2 [A]</t>
  </si>
  <si>
    <t>20,06*2=40,1 [A]</t>
  </si>
  <si>
    <t>(37,22/2)*0,25*0,25-3,14*0,05*0,05*(37,22/2)=1,0 [A]</t>
  </si>
  <si>
    <t>1,0*1,85=1,9 [A]</t>
  </si>
  <si>
    <t>3,60 lože + 0,37 sedlo =4,0 [A]</t>
  </si>
  <si>
    <t>37,22-2*1,2(šachty)=34,8 [A]</t>
  </si>
  <si>
    <t>37,22/2=18,6 [A]</t>
  </si>
  <si>
    <t>3,55+31,68+1,08+33,83=70,1 [A]</t>
  </si>
  <si>
    <t>37,22*2 místní safalt=74,4 [A]</t>
  </si>
  <si>
    <t>6,5199+8,998=15,5 [A]</t>
  </si>
  <si>
    <t>SO 01 - A6</t>
  </si>
  <si>
    <t>Kanalizační stoky gravitační - Stoka A6</t>
  </si>
  <si>
    <t>Rozebrání, očistění, uložení dlažby během stavby a příprava pro následné znovupoložení 
Příloha: D.1.07, D.1.13</t>
  </si>
  <si>
    <t>1,94*1,7=3,3 [A]</t>
  </si>
  <si>
    <t>6,5*1,1 komunikace III tř. =7,2 [A]</t>
  </si>
  <si>
    <t>Odstranění podkladu dlažby včetně naložení, tl. 190mm 
Příloha: D.1.07, D.1.13</t>
  </si>
  <si>
    <t>1,94*1,1=2,1 [A]</t>
  </si>
  <si>
    <t>6,5*1,1 komunikace III tř.+ 304,89*1,1 místní asfalt =342,5 [A]</t>
  </si>
  <si>
    <t>6,5*1,1 komunikace III tř. + 304,89*1,1 místní asfalt =342,5 [A]</t>
  </si>
  <si>
    <t>304,89*1,7 místní asfalt =518,3 [A]</t>
  </si>
  <si>
    <t>6,5*2,1 komunikace III tř. =13,7 [A]</t>
  </si>
  <si>
    <t>Ochranna kabelů proti poškození odhalených ve výkopu 
Příloha: D.1.07, D.1.12</t>
  </si>
  <si>
    <t>5*1,1=5,5 [A]</t>
  </si>
  <si>
    <t>(313,33/2)*0,25*0,25=9,8 [A]</t>
  </si>
  <si>
    <t>256,4+9,8=266,2 [A]</t>
  </si>
  <si>
    <t>845,05+9,8+256,4-50=1 061,3 [A]</t>
  </si>
  <si>
    <t>694,24+95,17=789,4 [A]</t>
  </si>
  <si>
    <t>(845,05+9,8+256,4)-(694,24+95,17)=321,8 [A]</t>
  </si>
  <si>
    <t>845,05+9,8+256,4 výkopek + 1,08+0,40+102,75+0,69+20,73+24,19 konstrukce vozovky =1 261,1 [A]</t>
  </si>
  <si>
    <t>(845,05+9,8+256,4)-(694,24+95,17) + 1,08+0,40+102,75+0,69+20,73+24,19 konstrukce vozovky =471,7 [A]</t>
  </si>
  <si>
    <t>321,8*2,0=643,6 [A]</t>
  </si>
  <si>
    <t>6,14*1,85=11,4 [A]</t>
  </si>
  <si>
    <t>8,99*1,85=16,6 [A]</t>
  </si>
  <si>
    <t>179,42*2=358,8 [A]</t>
  </si>
  <si>
    <t>(313,33/2)*0,25*0,25-3,14*0,05*0,05*(313,33/2)=8,6 [A]</t>
  </si>
  <si>
    <t>845,05+9,8+256,4=1 111,3 [A]</t>
  </si>
  <si>
    <t>Provedení lože včetně materiálu, písek tl. 30mm 
Příloha: D.1.07, D.1.13</t>
  </si>
  <si>
    <t>1,94*1,7 zámková dlažba =3,3 [A]</t>
  </si>
  <si>
    <t>32,03 lože + 3,71 sedlo =35,7 [A]</t>
  </si>
  <si>
    <t>Obnova části konstrukce dlážděného chodníku, ŠD 
Příloha: D.1.07, D.1.13</t>
  </si>
  <si>
    <t>1,94*1,1 zámková dlažba =2,1 [A]</t>
  </si>
  <si>
    <t>6,5*2,10 komunikace III tř. + 304,89*1,7 místní asfalt =532,0 [A]</t>
  </si>
  <si>
    <t>6,5*2,10 komunikace III tř. =13,7 [A]</t>
  </si>
  <si>
    <t>2*(6,5*1,1) komunikace III tř. =14,3 [A]</t>
  </si>
  <si>
    <t>304,89*1,1 místní asfalt =335,4 [A]</t>
  </si>
  <si>
    <t>596212210</t>
  </si>
  <si>
    <t>Kladení zámkové dlažby pozemních komunikací tl 80 mm skupiny A pl do 50 m2</t>
  </si>
  <si>
    <t>Obnova části konstrukce dlážděného komunikace, použita stávající rozebraná dlažba, 10% náhrada novou 
Příloha: D.1.07, D.1.13</t>
  </si>
  <si>
    <t>59245203</t>
  </si>
  <si>
    <t>dlažba zámková profilová základní 19,6x16,1x8 cm barevná</t>
  </si>
  <si>
    <t>3,3*0,1=0,3 [A]</t>
  </si>
  <si>
    <t>313,33-13*1,2(šachty)=297,7 [A]</t>
  </si>
  <si>
    <t>313,33/2=156,7 [A]</t>
  </si>
  <si>
    <t>12+1=13,0 [A]</t>
  </si>
  <si>
    <t>(0,96+0,5)*0,7*0,8=0,8 [A]</t>
  </si>
  <si>
    <t>(0,96+0,5)*0,7*2+(0,96+0,5)*0,8=3,2 [A]</t>
  </si>
  <si>
    <t>13,93+97,63+9,56+1,44+44,88+44,51+76,01+37,31+35,06+16,59+73,88+22,43+61,47=534,7 [A]</t>
  </si>
  <si>
    <t>6,5*2,1 komunikce tř. III + 304,89*2 místní safalt=623,4 [A]</t>
  </si>
  <si>
    <t>Betonová dlažba</t>
  </si>
  <si>
    <t>1,7536+53,3849+75,35=130,5 [A]</t>
  </si>
  <si>
    <t>2,16+0,609+150,70=153,5 [A]</t>
  </si>
  <si>
    <t>SO 01A</t>
  </si>
  <si>
    <t>Kanalizační přivaděč</t>
  </si>
  <si>
    <t>112111111</t>
  </si>
  <si>
    <t>Spálení větví všech druhů stromů</t>
  </si>
  <si>
    <t>Spálení větví stromů na hromadách 
Příloha: D.1.03</t>
  </si>
  <si>
    <t>5+1+2=8,0 [A]</t>
  </si>
  <si>
    <t>112151311</t>
  </si>
  <si>
    <t>Kácení stromu bez postupného spouštění koruny a kmene D do 0,2 m</t>
  </si>
  <si>
    <t>Stromy v kolizi s trasou kanalizační stoky 
Příloha: D.1.03</t>
  </si>
  <si>
    <t>112151312</t>
  </si>
  <si>
    <t>Kácení stromu bez postupného spouštění koruny a kmene D do 0,3 m</t>
  </si>
  <si>
    <t>112151319</t>
  </si>
  <si>
    <t>Kácení stromu bez postupného spouštění koruny a kmene D do 1,0 m</t>
  </si>
  <si>
    <t>112201101</t>
  </si>
  <si>
    <t>Odstranění pařezů D do 300 mm</t>
  </si>
  <si>
    <t>Pařezy po pokácených stromech v kolizi s trasou kanalizační stoky včetně likvidace 
Příloha: D.1.03</t>
  </si>
  <si>
    <t>1+5=6,0 [A]</t>
  </si>
  <si>
    <t>112201105</t>
  </si>
  <si>
    <t>Odstranění pařezů D do 1000 mm</t>
  </si>
  <si>
    <t>Pařezy po pokácených stromech či již ponechané pařezy v kolizi s trasou kanalizační stoky, včetně likvidace 
Příloha: D.1.03</t>
  </si>
  <si>
    <t>112211111</t>
  </si>
  <si>
    <t>Spálení pařezu D do 0,3 m</t>
  </si>
  <si>
    <t>Spálení pařezů na hromadách 
Příloha: D.1.03</t>
  </si>
  <si>
    <t>112211113</t>
  </si>
  <si>
    <t>Spálení pařezu D do 1,0 m</t>
  </si>
  <si>
    <t>6,21*1,1 komunikace III tř. =6,8 [A]</t>
  </si>
  <si>
    <t>6,21*2,10 komunikace III tř. =13,0 [A]</t>
  </si>
  <si>
    <t>Sejmutí pásu šíře 10m a uložení podél pásu 
Příloha: D.1.03, D.1.13</t>
  </si>
  <si>
    <t>393,05*0,2*10=786,1 [A]</t>
  </si>
  <si>
    <t>(403,46/2)*0,25*0,25=12,6 [A]</t>
  </si>
  <si>
    <t>12,6+8,43=21,0 [A]</t>
  </si>
  <si>
    <t>1030,25+12,6+8,43=1 051,3 [A]</t>
  </si>
  <si>
    <t>615,68+67,17=682,9 [A]</t>
  </si>
  <si>
    <t>(1030,25+12,6+8,43)-(615,68+67,17)=368,4 [A]</t>
  </si>
  <si>
    <t>1030,25+12,6+8,43 výkopek + 0,31+2,04+0,65+0,68 konstrukce vozovky =1 055,0 [A]</t>
  </si>
  <si>
    <t>(1030,25+12,6+8,43)-(615,68+67,17) výkopek + 0,31+2,04+0,65+0,68 konstrukce vozovky =372,1 [A]</t>
  </si>
  <si>
    <t>368,4*2,0=736,8 [A]</t>
  </si>
  <si>
    <t>6,40*1,85=11,8 [A]</t>
  </si>
  <si>
    <t>5,63*1,85=10,4 [A]</t>
  </si>
  <si>
    <t>226,55*2=453,1 [A]</t>
  </si>
  <si>
    <t>(403,46/2)*0,25*0,25-3,14*0,05*0,05*(403,46/2)=11,0 [A]</t>
  </si>
  <si>
    <t>11,0*1,85=20,4 [A]</t>
  </si>
  <si>
    <t>Rozprostření stávající ornice v pásu šíře 10m z uložení podél pásu, tl. 200mm 
Příloha: D.1.03, D.1.13</t>
  </si>
  <si>
    <t>393,05*10=3 930,5 [A]</t>
  </si>
  <si>
    <t>Obnova trávníku na rozprostřené ornici 
Příloha: D.1.03, D.1.13</t>
  </si>
  <si>
    <t>3930,5/100=39,3 [A]</t>
  </si>
  <si>
    <t>41,42 lože + 4,22 sedlo =45,6 [A]</t>
  </si>
  <si>
    <t>564871111</t>
  </si>
  <si>
    <t>Podklad ze štěrkodrtě ŠD tl 250 mm</t>
  </si>
  <si>
    <t>Obnova části konstrukce nezpevněné vozovky, , ŠD 0-63 
Příloha: D.1.03</t>
  </si>
  <si>
    <t>4,20*1,1=4,6 [A]</t>
  </si>
  <si>
    <t>6,21*2,1 komunikace III tř. =13,0 [A]</t>
  </si>
  <si>
    <t>2*(6,21*1,1) komunikace III tř. =13,7 [A]</t>
  </si>
  <si>
    <t>403,46-13*1,2(šachty)=387,9 [A]</t>
  </si>
  <si>
    <t>403,46/2=201,7 [A]</t>
  </si>
  <si>
    <t>2+1=3,0 [A]</t>
  </si>
  <si>
    <t>403,36-13*1,2(šachty)=387,8 [A]</t>
  </si>
  <si>
    <t>(6,21*2) komunikce tř. III =12,4 [A]</t>
  </si>
  <si>
    <t>1,664+1,496=3,2 [A]</t>
  </si>
  <si>
    <t>2,04+2,992=5,0 [A]</t>
  </si>
  <si>
    <t>SO 02</t>
  </si>
  <si>
    <t>Kanalizační stoka tlaková</t>
  </si>
  <si>
    <t>Rozebrání, očistění, uložení dlažby během stavby a příprava pro následné znovupoložení 
Příloha: D.2.02</t>
  </si>
  <si>
    <t>1,01*1,1=1,1 [A]</t>
  </si>
  <si>
    <t>Odstranění podkladu dlažby včetně naložení, tl. 190mm 
Příloha: D.2.02</t>
  </si>
  <si>
    <t>60,61*1,1 nezpevněná cesta =66,7 [A]</t>
  </si>
  <si>
    <t>V místě křížení betonového obrubníku s kanalizací, včetně betonového lože 
Příloha: D.2.02</t>
  </si>
  <si>
    <t>(61,62/2)*0,25*0,25=1,9 [A]</t>
  </si>
  <si>
    <t>1,9+95,37=97,3 [A]</t>
  </si>
  <si>
    <t>(1,9+95,37)-66,84=30,4 [A]</t>
  </si>
  <si>
    <t>1,9+95,37 výkopek + 0,21+16,68 konstrukce vozovky =114,2 [A]</t>
  </si>
  <si>
    <t>(1,9+95,37)-66,84 + 0,21+16,68 konstrukce vozovky =47,3 [A]</t>
  </si>
  <si>
    <t>30,4*2,0=60,8 [A]</t>
  </si>
  <si>
    <t>58337310</t>
  </si>
  <si>
    <t>štěrkopísek frakce 0-4 třída B</t>
  </si>
  <si>
    <t>Písek 0-4 pro obsyp potrubí</t>
  </si>
  <si>
    <t>22,18*2=44,4 [A]</t>
  </si>
  <si>
    <t>(61,62/2)*0,25*0,25-3,14*0,05*0,05*(61,62/2)=1,7 [A]</t>
  </si>
  <si>
    <t>1,7*1,85=3,1 [A]</t>
  </si>
  <si>
    <t>Provedení lože včetně materiálu, písek tl. 30mm 
Příloha: D.2.02</t>
  </si>
  <si>
    <t>1,01*1,1 zámková dlažba =1,1 [A]</t>
  </si>
  <si>
    <t>451573111</t>
  </si>
  <si>
    <t>Lože pod potrubí otevřený výkop ze štěrkopísku</t>
  </si>
  <si>
    <t>Lože a sedlo pro potrubí, Písek max. 4mm 
Příloha: Tabulka výkazu výměr</t>
  </si>
  <si>
    <t>452313151</t>
  </si>
  <si>
    <t>Podkladní bloky z betonu prostého tř. C 20/25 otevřený výkop</t>
  </si>
  <si>
    <t>Opěrné betonové bloky potrubí 
Příloha: D.2.06</t>
  </si>
  <si>
    <t>0,85*0,28*0,97=0,2 [A]</t>
  </si>
  <si>
    <t>452353101</t>
  </si>
  <si>
    <t>Bednění podkladních bloků otevřený výkop</t>
  </si>
  <si>
    <t>(0,85*0,28)+(0,28*0,97)*2=0,8 [A]</t>
  </si>
  <si>
    <t>Obnova části konstrukce nezpevněné vozovky, ŠD 0-63 
Příloha: C.4, D.2.04</t>
  </si>
  <si>
    <t>60,61*1,1 zpevněná cesta =66,7 [A]</t>
  </si>
  <si>
    <t>Obnova části konstrukce dlážděného chodníku, ŠD tl. 160mm 
Příloha: D.2.02</t>
  </si>
  <si>
    <t>Obnova části konstrukce nezpevněné vozovky 
Příloha: C.4, D.2.04</t>
  </si>
  <si>
    <t>Obnova části konstrukce dlážděného chodníku, použita stávající rozebraná dlažba, 10% náhrada novou 
Příloha: D.2.02</t>
  </si>
  <si>
    <t>1,1*0,1=0,1 [A]</t>
  </si>
  <si>
    <t>722219191</t>
  </si>
  <si>
    <t>Montáž zemních souprav ostatní typ</t>
  </si>
  <si>
    <t>Montáž zemních souprav pro šoupata a ventily 
Příloha: D.2.05, D.2.07</t>
  </si>
  <si>
    <t>28611116</t>
  </si>
  <si>
    <t>trubka kanalizační PVC DN 110x5000 mm SN4</t>
  </si>
  <si>
    <t>Ochranna zemní soupravy</t>
  </si>
  <si>
    <t>42291072</t>
  </si>
  <si>
    <t>souprava zemní pro šoupátka DN 40-50mm Rd 1,5 m</t>
  </si>
  <si>
    <t>Telesk. 1,30-1,80m DN50</t>
  </si>
  <si>
    <t>734173414</t>
  </si>
  <si>
    <t>Spoj přírubový PN 16 DN 50</t>
  </si>
  <si>
    <t>SOUBOR</t>
  </si>
  <si>
    <t>Nerez šrouby, matky, podložky, těsnění 
Příloha: D.2.05</t>
  </si>
  <si>
    <t>857242122</t>
  </si>
  <si>
    <t>Montáž litinových tvarovek jednoosých přírubových otevřený výkop DN 80</t>
  </si>
  <si>
    <t>Montáž tvarovek DN50 na tlakové kanalizaci 
Příloha: D.2.05, D.2.07</t>
  </si>
  <si>
    <t>28654465</t>
  </si>
  <si>
    <t>příruba volná k lemovému nákružku z PE 63</t>
  </si>
  <si>
    <t>Volná příruba poplastovaná, DN50/d63 PN16</t>
  </si>
  <si>
    <t>55250641</t>
  </si>
  <si>
    <t>koleno přírubové s patkou PP litinové DN 80</t>
  </si>
  <si>
    <t>Přírubové koleno 90° s patkou, DN50 PN16</t>
  </si>
  <si>
    <t>871211211</t>
  </si>
  <si>
    <t>Montáž potrubí z PE100 SDR 11 otevřený výkop svařovaných elektrotvarovkou D 63 x 5,8 mm</t>
  </si>
  <si>
    <t>Montáž potrubí pro tlakovou kanalizaci</t>
  </si>
  <si>
    <t>28613684</t>
  </si>
  <si>
    <t>potrubí kanalizační tlakové PE100 63x5,8mm PN 16</t>
  </si>
  <si>
    <t>HDPE100 RC s ochrannou skořepinou, d63 SDR11</t>
  </si>
  <si>
    <t>877215201</t>
  </si>
  <si>
    <t>Montáž elektrospojek na kanalizačním potrubí z PE trub d 63</t>
  </si>
  <si>
    <t>Montáž tvarovek d63 na tlakové kanalizaci 
Příloha: D.2.05, D.2.07</t>
  </si>
  <si>
    <t>28615972</t>
  </si>
  <si>
    <t>elektrospojka SDR 11 PE 100 PN 16 d 63</t>
  </si>
  <si>
    <t>Elektrospojka, d63 SDR11</t>
  </si>
  <si>
    <t>28653133</t>
  </si>
  <si>
    <t>Lemový nákružek PE100 SDR11 63</t>
  </si>
  <si>
    <t>Lemový nákružek dl. provedení, d63 SDR11</t>
  </si>
  <si>
    <t>891212122</t>
  </si>
  <si>
    <t>Montáž kanalizačních šoupátek otevřený výkop DN 50</t>
  </si>
  <si>
    <t>Montáž šoupátek na tlakové kanalizaci 
Příloha: D.2.05, D.2.07</t>
  </si>
  <si>
    <t>42221147</t>
  </si>
  <si>
    <t>šoupátko s PE vevařovacími konci, voda PN 10 DN 50/63 PE 100</t>
  </si>
  <si>
    <t>Šoupě vevař pro PE, d63 PN16</t>
  </si>
  <si>
    <t>891247111</t>
  </si>
  <si>
    <t>Montáž hydrantů podzemních DN 80</t>
  </si>
  <si>
    <t>Montáž proplachovací soupravy na tlakové kanalizaci 
Příloha: D.2.05, D.2.07</t>
  </si>
  <si>
    <t>42273591</t>
  </si>
  <si>
    <t>hydrant podzemní DN80 PN16 jednoduchý uzávěr, krycí výška 1500 mm</t>
  </si>
  <si>
    <t>Proplach. Souprava pro odpad. vodu, 1,50m DN50 PN16</t>
  </si>
  <si>
    <t>892241111</t>
  </si>
  <si>
    <t>Tlaková zkouška vodovodního potrubí do 80</t>
  </si>
  <si>
    <t>Tlaková zkouška tlakové kanalizace</t>
  </si>
  <si>
    <t>892241112</t>
  </si>
  <si>
    <t>Zkouška průchodnosti volným nástrojem vodovodního potrubí do 80</t>
  </si>
  <si>
    <t>Zkouška průchodnosti tlakové kanalizace</t>
  </si>
  <si>
    <t>899401112</t>
  </si>
  <si>
    <t>Osazení poklopů litinových šoupátkových</t>
  </si>
  <si>
    <t>Osazení poklopů zemních souprav na tlakové kanalizaci 
Příloha: D.2.05, D.2.07</t>
  </si>
  <si>
    <t>42291352</t>
  </si>
  <si>
    <t>poklop litinový šoupátkový pro zemní soupravy osazení do terénu a do vozovky</t>
  </si>
  <si>
    <t>Poklop nad zemní soupravou</t>
  </si>
  <si>
    <t>899401113</t>
  </si>
  <si>
    <t>Osazení poklopů litinových hydrantových</t>
  </si>
  <si>
    <t>Osazení poklopu proplachovací soupravy na tlakové kanalizaci 
Příloha: D.2.05, D.2.07</t>
  </si>
  <si>
    <t>42291452</t>
  </si>
  <si>
    <t>poklop litinový - hydrantový DN 80</t>
  </si>
  <si>
    <t>Poklop nad proplachovací soupravou</t>
  </si>
  <si>
    <t>Obnova betonových silničních obrubníku 
Příloha: D.2.02</t>
  </si>
  <si>
    <t>0,0286+0,435=0,5 [A]</t>
  </si>
  <si>
    <t>0,319+29,348=29,7 [A]</t>
  </si>
  <si>
    <t>998276101</t>
  </si>
  <si>
    <t>Přesun hmot pro trubní vedení z trub z plastických hmot otevřený výkop</t>
  </si>
  <si>
    <t>Neuznatelné náklady stavby</t>
  </si>
  <si>
    <t>113154363</t>
  </si>
  <si>
    <t>Frézování živičného krytu tl 50 mm pruh š 2 m pl do 10000 m2 s překážkami v trase</t>
  </si>
  <si>
    <t>Odstranění části konstrukce vozovky komunikace III. tř. včetně naložení 
Příloha: C.4, D.1.13</t>
  </si>
  <si>
    <t>4162,18 - 1245,7 uznatelný náklad - (13,0+11,8) přivaděč - (4,2+7,7) stoka A1 - 11,6 stoka A2 - 8,30 stoka A4 - 24,7 stoka A5 - 13,7 stoka A6 - 214,40 řad SO04 - 352,7 řad SO05 - 165,0 kanalizační přípojky=2 089,4 [A]</t>
  </si>
  <si>
    <t>Uložení rozebranné konstrukce vozovky na mezideponii 
Příloha: Výpočet</t>
  </si>
  <si>
    <t>2089,4*0,05=104,5 [A]</t>
  </si>
  <si>
    <t>Uložení rozebranné konstrukce vozovky na trvalou slkádku 
Příloha: Výpočet</t>
  </si>
  <si>
    <t>577144121</t>
  </si>
  <si>
    <t>Asfaltový beton vrstva obrusná ACO 11 (ABS) tř. I tl 50 mm š přes 3 m z nemodifikovaného asfaltu</t>
  </si>
  <si>
    <t>Zaříznutí konstrukce komunikace III. třídy pro frézování 
Příloha: C.4</t>
  </si>
  <si>
    <t>222,96+6,58+6,62+2,38+1,64+1,14+3,89+5,32+2,18+4,53+8,61+23,74+75,28+19,57+1,91+2,42+100,76+6,66=496,2 [A]</t>
  </si>
  <si>
    <t>Zálivka spáry mezi novou a stávající konstrukcí komunikace III. třídy 
Příloha: C.4</t>
  </si>
  <si>
    <t>44,68-23,5 uznatelný náklad =21,2 [A]</t>
  </si>
  <si>
    <t>11,85-4,20 uznatelný náklad =7,7 [A]</t>
  </si>
  <si>
    <t>7,7*0,05=0,4 [A]</t>
  </si>
  <si>
    <t>Zaříznutí konstrukce komunikace III. třídy pro frézování 
Příloha: C.4.</t>
  </si>
  <si>
    <t>24,83-13,0 uznatelný náklad =11,8 [A]</t>
  </si>
  <si>
    <t>11,8*0,05=0,6 [A]</t>
  </si>
  <si>
    <t>6,2+3,92=10,1 [A]</t>
  </si>
  <si>
    <t>SO 03</t>
  </si>
  <si>
    <t>Kanalizační přípojky</t>
  </si>
  <si>
    <t>Rozebrání, očistění, uložení dlažby během stavby a příprava pro následné znovupoložení 
Příloha: D.3.3-6, D.3.7</t>
  </si>
  <si>
    <t>27,28*1,7=46,4 [A]</t>
  </si>
  <si>
    <t>14,42*1,7=24,5 [A]</t>
  </si>
  <si>
    <t>Odstranění části konstrukce nezpevněné vozovky včetně naložení, tl. 250mm 
Příloha: C.4, D.3.7</t>
  </si>
  <si>
    <t>0,87*1,1 nezpevněná cesta =1,0 [A]</t>
  </si>
  <si>
    <t>113107152</t>
  </si>
  <si>
    <t>Odstranění podkladu pl přes 50 do 200 m2 z kameniva těženého tl 200 mm</t>
  </si>
  <si>
    <t>Odstranění části konstrukce vozovky včetně naložení, tl. 150mm 
Příloha: C.4, D.3.7</t>
  </si>
  <si>
    <t>(107,99-28*1,05)*1,1 komunikace III tř. =86,4 [A]</t>
  </si>
  <si>
    <t>113107162</t>
  </si>
  <si>
    <t>Odstranění podkladu pl přes 50 do 200 m2 z kameniva drceného tl 200 mm</t>
  </si>
  <si>
    <t>Odstranění části konstrukce včetně naložení. Podklad dlážděnýho chodníku tl. 190mm, asf. chodník tl. 120mm, bet chodník tl. 120mm 
Příloha: D.3.3-6</t>
  </si>
  <si>
    <t>(14,42+27,28)*1,1 dlažba + 3,34*1,1 asf. chodník + 2,79*1,1 bet. chodník =52,6 [A]</t>
  </si>
  <si>
    <t>Odstranění části konstrukce vozovky včetně naložení 
Příloha: C.4, D.3.7</t>
  </si>
  <si>
    <t>(107,99-28*1,05)*1,1 komunikace III tř.+ (89,30-35*0,85)*1,1 místní asfalt =152,0 [A]</t>
  </si>
  <si>
    <t>Odstranění části konstrukce vozovky. Silnice tř. III tl. 100mm, místní komunikace tl. 70mm, včetně naložení 
Příloha: C.4, D.3.7</t>
  </si>
  <si>
    <t>(107,99-28*1,05)*1,1 komunikace III tř.+ (89,30-35*0,85)*1,1 místní asfalt + 3,34*1,1 asf. chodník=155,6 [A]</t>
  </si>
  <si>
    <t>113107331</t>
  </si>
  <si>
    <t>Odstranění podkladu z betonu prostého tl 150 mm strojně pl do 50 m2</t>
  </si>
  <si>
    <t>Odstranění části konstrukce chodníku tl.110mm, včetně naložení 
Příloha: D.3.3-6</t>
  </si>
  <si>
    <t>2,79*1,7 bet. chodník=4,7 [A]</t>
  </si>
  <si>
    <t>113154231</t>
  </si>
  <si>
    <t>Frézování živičného krytu tl 30 mm pruh š 2 m pl do 1000 m2 bez překážek v trase</t>
  </si>
  <si>
    <t>Odstranění části konstrukce vozovky včetně naložení 
Příloha: D.3.3-6</t>
  </si>
  <si>
    <t>3,34*1,1 asf. chodník =3,7 [A]</t>
  </si>
  <si>
    <t>(89,30-35*0,85)*1,7 místní asfalt =101,2 [A]</t>
  </si>
  <si>
    <t>(107,99-28*1,05)*2,1 komunikace III tř =165,0 [A]</t>
  </si>
  <si>
    <t>V místě křížení chodníku s přípojkami, betonový + Kamenný (kamenný obrubníky očistit a připravit pro znovupoložení), včetně betonového lože 
Příloha: D.3.3-6</t>
  </si>
  <si>
    <t>38*1,7+2*1,7=68,0 [A]</t>
  </si>
  <si>
    <t>V místě křížení chodníku s přípojkami, včetně betonového lože 
Příloha: D.3.3-6</t>
  </si>
  <si>
    <t>13*1,7=22,1 [A]</t>
  </si>
  <si>
    <t>V místě křížení odvodňovacího betonového žlabu s přípojkami, včetně betonového lože 
Příloha: D.3.3, D.3.5</t>
  </si>
  <si>
    <t>(1,7*4)*0,6*0,4=1,6 [A]</t>
  </si>
  <si>
    <t>Ochranna kabelů proti poškození odhalených ve výkopu 
Příloha: D.3.3-6</t>
  </si>
  <si>
    <t>22*1,1=24,2 [A]</t>
  </si>
  <si>
    <t>Sejmutí pásu šíře 2m a uložení podél pásu 
Příloha: D.3.3-6</t>
  </si>
  <si>
    <t>173,21*0,2*2=69,3 [A]</t>
  </si>
  <si>
    <t>Rýha pro přípojky 
Příloha: Tabulka výkazu výměr</t>
  </si>
  <si>
    <t>(421,2/2)*0,25*0,25=13,2 [A]</t>
  </si>
  <si>
    <t>64,41+13,2=77,6 [A]</t>
  </si>
  <si>
    <t>Pažení pro rýhu přípojek 
Příloha: Tabulka výkazu výměr</t>
  </si>
  <si>
    <t>Odstranění pažicích boxů  
  pro pažení a rozepření stěn rýh podzemního vedení  
    hloubka výkopu do 4 m, šířka  
      do 1,2 m</t>
  </si>
  <si>
    <t>Výkopek z rýhy pro přípojky 
Příloha: Tabulka výkazu výměr</t>
  </si>
  <si>
    <t>755,09+64,41+13,2=832,7 [A]</t>
  </si>
  <si>
    <t>414,92+3,35=418,3 [A]</t>
  </si>
  <si>
    <t>(755,09+64,41+13,2)-(414,92+3,35)=414,4 [A]</t>
  </si>
  <si>
    <t>755,09+64,41+13,2 výkopek + 0,52+0,3+12,96+9,52+45,6+0,11+4,05+8,25+13,29 konstrukce vozovky =927,3 [A]</t>
  </si>
  <si>
    <t>(755,09+64,41+13,2)-(414,92+3,35) výkopek + 0,52+0,3+12,96+9,52+45,6+0,11+4,05+8,25+13,29 konstrukce vozovky =509,0 [A]</t>
  </si>
  <si>
    <t>414,4*2,0=828,8 [A]</t>
  </si>
  <si>
    <t>144,36*1,85=267,1 [A]</t>
  </si>
  <si>
    <t>Obsyp potrubí, KT DN150 
Příloha: Tabulka výkazu výměr</t>
  </si>
  <si>
    <t>197,64-(1,69+0,82+0,99)=194,1 [A]</t>
  </si>
  <si>
    <t>58337331</t>
  </si>
  <si>
    <t>štěrkopísek frakce 0/22</t>
  </si>
  <si>
    <t>Písek 0-22 pro obsyp potrubí KT150</t>
  </si>
  <si>
    <t>(197,64-(1,69+0,82+0,99))*2=388,3 [A]</t>
  </si>
  <si>
    <t>Obsyp potrubí, PE d90, d40 
Příloha: Tabulka výkazu výměr</t>
  </si>
  <si>
    <t>1,69+0,82+0,99=3,5 [A]</t>
  </si>
  <si>
    <t>Písek 0-4 pro obsyp potrubí PE d90, d40</t>
  </si>
  <si>
    <t>(1,69+0,82+0,99)*2=7,0 [A]</t>
  </si>
  <si>
    <t>03</t>
  </si>
  <si>
    <t>(421,20/2)*0,25*0,25-3,14*0,05*0,05*(421,20/2)=11,5 [A]</t>
  </si>
  <si>
    <t>11,5*1,85=21,3 [A]</t>
  </si>
  <si>
    <t>Rozprostření stávající ornice v pásu šíře 2m z uložení podél pásu, tl. 200mm 
Příloha: D.3.3-6</t>
  </si>
  <si>
    <t>173,21*2=346,4 [A]</t>
  </si>
  <si>
    <t>Obnova trávníku na rozprostřené ornici 
Příloha: D.3.3-6</t>
  </si>
  <si>
    <t>346,4/100=3,5 [A]</t>
  </si>
  <si>
    <t>122</t>
  </si>
  <si>
    <t>123</t>
  </si>
  <si>
    <t>Vyčištění KT potrubí před provedením kamerové prohlídky</t>
  </si>
  <si>
    <t>Provedení lože včetně materiálu, písek tl. 30mm 
Příloha: D.3.3-6, D.3.7</t>
  </si>
  <si>
    <t>14,42*1,7 zámková dlažba + 27,28*1,7 beton. dlažba =70,9 [A]</t>
  </si>
  <si>
    <t>Lože a sedlo pro potrubí KT DN150 včetně materiálu, Písek max. 22mm 
Příloha: Tabulka výkazu výměr</t>
  </si>
  <si>
    <t>43,97-(0,45+0,26+0,31)=43,0 [A]</t>
  </si>
  <si>
    <t>Lože a sedlo pro potrubí PE D90, 40 včetně materiálu, Písek max. 4mm 
Příloha: Tabulka výkazu výměr</t>
  </si>
  <si>
    <t>0,45+0,26+0,31=1,0 [A]</t>
  </si>
  <si>
    <t>Sedlo pro potrubí v místě odboček včetně materiálu 
Příloha: Tabulka výkazu výměr</t>
  </si>
  <si>
    <t>Obnova části konstrukce komunikace III. třídy 
Příloha: C.4, D.3.7</t>
  </si>
  <si>
    <t>564841111</t>
  </si>
  <si>
    <t>Podklad ze štěrkodrtě ŠD tl 120 mm</t>
  </si>
  <si>
    <t>Obnova části konstrukce asfaltového a betonového chodníku, ŠD0-63,  tl. 120mm 
Příloha: D.3.3-6</t>
  </si>
  <si>
    <t>3,34*1,1 asf. chodník + 2,79*1,1 bet. chodník=6,7 [A]</t>
  </si>
  <si>
    <t>0,87*1,1 zpevněná cesta =1,0 [A]</t>
  </si>
  <si>
    <t>Obnova části konstrukce dlážděného chodníku, ŠD tl. 160mm 
Příloha: D.3.3-6, D.3.7</t>
  </si>
  <si>
    <t>14,42*1,1 zámková dlažba + 27,28*1,1 beton. dlažba =45,9 [A]</t>
  </si>
  <si>
    <t>Obnova části konstrukce komunikace III. třídy a místní komunikace, ŠD 0-63 
Příloha: C.4, D.3.7</t>
  </si>
  <si>
    <t>565165111</t>
  </si>
  <si>
    <t>Asfaltový beton vrstva podkladní ACP 16 (obalované kamenivo OKS) tl 80 mm š do 3 m</t>
  </si>
  <si>
    <t>Obnova části konstrukce asfaltového chodníku, ACP 16+ 
Příloha: D.3.3-6</t>
  </si>
  <si>
    <t>Obnova části konstrukce komunikace III. třídy, místní komunikace a asf. chodníku, PSE 0,30kg/m2 
Příloha: C.4, D.3.3-6, D.3.7</t>
  </si>
  <si>
    <t>(107,99-28*1,05)*2,1 komunikace III tř.+ (89,30-35*0,85)*1,7 místní asfalt + 3,34*1,7 chodník=272,0 [A]</t>
  </si>
  <si>
    <t>577123111</t>
  </si>
  <si>
    <t>Asfaltový beton vrstva obrusná ACO 8 (ABJ) tl 30 mm š do 3 m z nemodifikovaného asfaltu</t>
  </si>
  <si>
    <t>Obnova části konstrukce asf. chodníku, ACO 8 
Příloha: D.3.3-6</t>
  </si>
  <si>
    <t>3,34*1,7 chodník =5,7 [A]</t>
  </si>
  <si>
    <t>Obnova části konstrukce místní komunikace, ACO 11S 50/70 
Příloha: C.4, D.3.07</t>
  </si>
  <si>
    <t>Obnova části konstrukce komunikace III. třídy, ACO 11S 50/70 
Příloha: C.4, D.3.7</t>
  </si>
  <si>
    <t>Obnova části konstrukce komunikace III. třídy, ACL 16S 50/70 
Příloha: C.4, D.3.7</t>
  </si>
  <si>
    <t>2*(107,99-28*1,05)*1,1 komunikace III tř. =172,9 [A]</t>
  </si>
  <si>
    <t>Obnova části konstrukce místní komunikace, ACL 22+ 50/70 
Příloha: C.4, D.1.7</t>
  </si>
  <si>
    <t>(89,30-35*0,85)*1,1 místní asfalt =65,5 [A]</t>
  </si>
  <si>
    <t>581121301</t>
  </si>
  <si>
    <t>Kryt cementobetonový vozovek skupiny CB III tl 110 mm</t>
  </si>
  <si>
    <t>Obnova části konstrukce betonového chodníku 
Příloha: D.3.3-6</t>
  </si>
  <si>
    <t>Obnova části konstrukce dlážděného chodníku, použita stávající rozebraná dlažba, 10% náhrada novou 
Příloha: D.3.3-6, D.3.7</t>
  </si>
  <si>
    <t>24,5*0,1=2,5 [A]</t>
  </si>
  <si>
    <t>46,4*0,1=4,6 [A]</t>
  </si>
  <si>
    <t>721290112</t>
  </si>
  <si>
    <t>Zkouška těsnosti potrubí kanalizace vodou do DN 200</t>
  </si>
  <si>
    <t>Potrubí DN150</t>
  </si>
  <si>
    <t>416,24-26*0,6(šachty)=400,6 [A]</t>
  </si>
  <si>
    <t>Montáž zemních souprav pro ventily 
Příloha: D.2.5, D.3.8, D.3.9</t>
  </si>
  <si>
    <t>1,3*2=2,6 [A]</t>
  </si>
  <si>
    <t>Zemní souprava dom. přípojky, telesk, 1,30-1,80m DN 3/4“-2“</t>
  </si>
  <si>
    <t>831312121</t>
  </si>
  <si>
    <t>Montáž potrubí z trub kameninových hrdlových s integrovaným těsněním výkop sklon do 20 % DN 150</t>
  </si>
  <si>
    <t>Montáž potrubí pro kanalizační přípojky 
Příloha: Tabulka výkazu výměr</t>
  </si>
  <si>
    <t>59710675</t>
  </si>
  <si>
    <t>trouba kameninová glazovaná DN 150mm L1,50m spojovací systém F</t>
  </si>
  <si>
    <t>Potrubí pro kanalizační potrubí</t>
  </si>
  <si>
    <t>837312221</t>
  </si>
  <si>
    <t>Montáž kameninových tvarovek jednoosých s integrovaným těsněním otevřený výkop DN 150</t>
  </si>
  <si>
    <t>Montáž GZ + GA kusů KT DN150 tř.34, koleno max. 30° DN150 tř.34, Ucpávky potrubí DN150, vše na kanalizačních přípojkách 
Příloha: Tabulka výkazu výměr</t>
  </si>
  <si>
    <t>26+39+64=129,0 [A]</t>
  </si>
  <si>
    <t>59710842</t>
  </si>
  <si>
    <t>trouba kameninová glazovaná zkrácená DN 150mm L60(75)cm spojovací systém F</t>
  </si>
  <si>
    <t>GZ kusy KT DN150 tř.34 pro kanalizační přípojky</t>
  </si>
  <si>
    <t>59710964</t>
  </si>
  <si>
    <t>koleno kameninové glazované DN 150 30° spojovací systém F</t>
  </si>
  <si>
    <t>Koleno DN150 tř.34, max. 30° dle potřeby pro kanalizační přípojky</t>
  </si>
  <si>
    <t>38 výškový lom +1 směrový lom =39,0 [A]</t>
  </si>
  <si>
    <t>59711852</t>
  </si>
  <si>
    <t>ucpávka kameninová glazovaná DN 150mm spojovací systém F</t>
  </si>
  <si>
    <t>Zaslepení kanalizačních přípojek KT DN150</t>
  </si>
  <si>
    <t>871171211</t>
  </si>
  <si>
    <t>Montáž potrubí z PE100 SDR 11 otevřený výkop svařovaných elektrotvarovkou D 40 x 3,7 mm</t>
  </si>
  <si>
    <t>Montáž potrubí pro tlakové přípojky 
Přípojka: D.3.3, D.3.6</t>
  </si>
  <si>
    <t>28613682</t>
  </si>
  <si>
    <t>potrubí kanalizační tlakové PE100 40x3,7mm PN 16</t>
  </si>
  <si>
    <t>HDPE100 RC s ochrannou skořepinou, d40 SDR11</t>
  </si>
  <si>
    <t>421,2/2=210,6 [A]</t>
  </si>
  <si>
    <t>871241221</t>
  </si>
  <si>
    <t>Montáž potrubí z PE100 SDR 17 otevřený výkop svařovaných elektrotvarovkou D 90 x 5,4 mm</t>
  </si>
  <si>
    <t>Chránička pro tlak přípojku 
Příloha: D.3.6</t>
  </si>
  <si>
    <t>28613698</t>
  </si>
  <si>
    <t>potrubí kanalizační tlakové PE100 90x5,4mm PN 10</t>
  </si>
  <si>
    <t>Chránička, HDPE100 RC s ochrannou skořepinou, d90 SDR17</t>
  </si>
  <si>
    <t>877171101</t>
  </si>
  <si>
    <t>Montáž elektrospojek na vodovodním potrubí z PE trub d 40</t>
  </si>
  <si>
    <t>Montáž tvarovek d40 na tlakové přípojce</t>
  </si>
  <si>
    <t>28615970</t>
  </si>
  <si>
    <t>elektrospojka SDR 11 PE 100 PN 16 d 40</t>
  </si>
  <si>
    <t>Elektrospojka, d40 SDR11</t>
  </si>
  <si>
    <t>877215223</t>
  </si>
  <si>
    <t>Montáž elektro navrtávacích T-kusů s 360° odbočkou na kanalizačním potrubí z PE trub d 63/40</t>
  </si>
  <si>
    <t>Montáž tvarovek d63 na tlakové přípojce</t>
  </si>
  <si>
    <t>28614001</t>
  </si>
  <si>
    <t>tvarovka T-kus navrtávací s 360° odbočkou, d 63-40</t>
  </si>
  <si>
    <t>Navrtávací odbočkový T-Kus s prodluž. hrdlem a elektrospojkou, d63/40 SDR11</t>
  </si>
  <si>
    <t>891183111</t>
  </si>
  <si>
    <t>Montáž vodovodního ventilu hlavního pro přípojky DN 40</t>
  </si>
  <si>
    <t>Montáž ventilů na tlakových kanalizačních přípojkách 
Příloha: D.2.05, D.3.8, D.3.9</t>
  </si>
  <si>
    <t>42221145</t>
  </si>
  <si>
    <t>šoupátko s PE vevařovacími konci, voda PN 16 DN 32/40 PE 100</t>
  </si>
  <si>
    <t>Šoupě vevař. dom. přípojky pro PE, d40 PN16</t>
  </si>
  <si>
    <t>Tlaková zkouška tlakových kanalizačních přípojek</t>
  </si>
  <si>
    <t>Zkouška průchodnosti tlakových přípojek</t>
  </si>
  <si>
    <t>894811133</t>
  </si>
  <si>
    <t>Revizní šachta z PVC typ přímý, DN 400/160 tlak 12,5 t hl od 1360 do 1730 mm</t>
  </si>
  <si>
    <t>Revizní šachta na přípojce k čp.59, pr. šachty 400mm, + litinový poklop a 2x přechod kamenina/pvc DN150 
Příloha D.3.3</t>
  </si>
  <si>
    <t>899401111</t>
  </si>
  <si>
    <t>Osazení poklopů litinových ventilových</t>
  </si>
  <si>
    <t>Osazení poklopů zemních souprav na tlakových přípojkách 
Příloha: D.2.05, D.3.09</t>
  </si>
  <si>
    <t>42291402</t>
  </si>
  <si>
    <t>poklop litinový - ventilový</t>
  </si>
  <si>
    <t>421,20-26*0,6(šachty) + 10,46=416,1 [A]</t>
  </si>
  <si>
    <t>Obnova betonových silničních obrubníku 
Příloha: D.3.3-6</t>
  </si>
  <si>
    <t>38*1,7=64,6 [A]</t>
  </si>
  <si>
    <t>64,6*0,2=12,9 [A]</t>
  </si>
  <si>
    <t>Stávající demontovaný a očištěný kamenný obrubník 
Příloha: D.3.3-6</t>
  </si>
  <si>
    <t>2*1,7=3,4 [A]</t>
  </si>
  <si>
    <t>3,4*0,2=0,7 [A]</t>
  </si>
  <si>
    <t>Obnova betonových zahradních obrubníků 
Příloha: D.3.3-6</t>
  </si>
  <si>
    <t>22,01*0,2=4,4 [A]</t>
  </si>
  <si>
    <t>22,1*2=44,2 [A]</t>
  </si>
  <si>
    <t>0,53+0,52+0,48+0,55+0,25+0,24+0,78+0,79+1,04+1,06+1,16+1,17+1,21+1,21+0,08+0,13+1,12+1,15+1,34+1,37+1,21+1,21+1,27+1,27+1,28+1,29+2,09+1,28+0,17+0,97+1,05+1,01+1,00+5,22+4,54+1,13+1,13+0,72+0,71+1,12+1,36+0,86+0,83+1,22+4,42+0,94+0,92+1,1+1,17+0,97+0,9+3,71+2,50+9,05+7,69+0,9+0,89+2,22+1,33+0,13+0,26+0,58+0,55+4,01+3,91+2,10+2,08+3,34*2=109,1 [A]</t>
  </si>
  <si>
    <t>Řezání konstrukce komunikace III. třídy, místní komunikace a asf. chodníku pro výkop rýhy 
Příloha: C.4</t>
  </si>
  <si>
    <t>(107,99-28*1,05)*2 komunikace III tř.+ (89,30-35*0,85)*2 místní asfalt + 3,34*2 asf. chodník =283,0 [A]</t>
  </si>
  <si>
    <t>Řezání konstrukce betonového chodníku pro výkop rýhy 
Příloha: D.3.3-6</t>
  </si>
  <si>
    <t>2,79*2=5,6 [A]</t>
  </si>
  <si>
    <t>Obnova betonového odvodňovacího žlabu 
Příloha: D.3.3-6</t>
  </si>
  <si>
    <t>1,7*4=6,8 [A]</t>
  </si>
  <si>
    <t>(1,7*4)*0,6*0,3=1,2 [A]</t>
  </si>
  <si>
    <t>(1,7*4)/0,34=20,0 [A]</t>
  </si>
  <si>
    <t>Betonová dlažba, betonové obrubníky, betonová žlab, betonový chodník</t>
  </si>
  <si>
    <t>1,1832+0,637+19,72+0,884+1,0575+0,408=23,9 [A]</t>
  </si>
  <si>
    <t>Asfaltový povrch z komunikacích a chodníku</t>
  </si>
  <si>
    <t>0,2849+10,4236+21,12+34,232=66,1 [A]</t>
  </si>
  <si>
    <t>0,44+25,92+15,254+66,88=108,5 [A]</t>
  </si>
  <si>
    <t>124</t>
  </si>
  <si>
    <t>125</t>
  </si>
  <si>
    <t>SO 04</t>
  </si>
  <si>
    <t>Přeložka vodovodního řadu</t>
  </si>
  <si>
    <t>Odstranění části konstrukce vozovky včetně naložení, tl. 150mm 
Příloha: C.4, D.4,4</t>
  </si>
  <si>
    <t>((90,29*1,0 souběh +31,68*1,1 solo) řad + 6,24*1,0 přípojky) komunikace III tř. =131,4 [A]</t>
  </si>
  <si>
    <t>Odstranění části konstrukce vozovky včetně naložení 
Příloha: C.4, D.4.4</t>
  </si>
  <si>
    <t>((90,29*1,0 souběh +31,68*1,1 solo) řad + 6,24*1,0 přípojky) komunikace III tř. + ((244,45*1,0 souběh +28,41*1,1 solo) řad + 21,25*1,0 přípojky) místní asfalt =428,3 [A]</t>
  </si>
  <si>
    <t>Odstranění části konstrukce vozovky. Silnice tř. III tl. 100mm, místní komunikace tl. 70mm, včetně naložení 
Příloha: C.4, D.4.4</t>
  </si>
  <si>
    <t>((244,45*1,3 souběh +28,41*1,7 solo) řad + 21,25*2,0 přípojky) místní asfalt =408,6 [A]</t>
  </si>
  <si>
    <t>((90,29*1,5 souběh +31,68*2,1 solo) řad + 6,24*2,0 přípojky) komunikace III tř. =214,4 [A]</t>
  </si>
  <si>
    <t>Ochranna kabelů proti poškození odhalených ve výkopu 
Příloha: D.4.2</t>
  </si>
  <si>
    <t>69,83+19,17=89,0 [A]</t>
  </si>
  <si>
    <t>Sejmutí pásu šíře 2m a uložení podél pásu 
Příloha: D.4.2</t>
  </si>
  <si>
    <t>15,94*0,2*2 přípojky =6,4 [A]</t>
  </si>
  <si>
    <t>((394,83+43,43)/2)*0,25*0,25=13,7 [A]</t>
  </si>
  <si>
    <t>Rýha pro vodovod 
Příloha: Tabulka výkazu výměr</t>
  </si>
  <si>
    <t>514,12+56,60 =570,7 [A]</t>
  </si>
  <si>
    <t>514,12+56,60+13,7=584,4 [A]</t>
  </si>
  <si>
    <t>Pažení pro rýhu vodovodu 
Příloha: Tabulka výkazu výměr</t>
  </si>
  <si>
    <t>1369,27+145,51=1 514,8 [A]</t>
  </si>
  <si>
    <t>Výkopek z rýhy pro vodovod 
Příloha: Tabulka výkazu výměr</t>
  </si>
  <si>
    <t>Obsyp provizorního propojení vodovodního řadu na staveništi. 
Příloha: Tabulka výkazu výměr</t>
  </si>
  <si>
    <t>242,63+34,06=276,7 [A]</t>
  </si>
  <si>
    <t>(514,12+56,60+13,7+57)-(242,63+34,06)=364,7 [A]</t>
  </si>
  <si>
    <t>514,12+56,60+13,7+57 výkopek + 19,71+128,49+16,34+10,72+32,52 konstrukce vozovky =849,2 [A]</t>
  </si>
  <si>
    <t>(514,12+56,60+13,7+57)-(242,63+34,06) výkopek + 19,71+128,49+16,34+10,72+32,52 konstrukce vozovky =572,5 [A]</t>
  </si>
  <si>
    <t>364,7*2,0=729,4 [A]</t>
  </si>
  <si>
    <t>69,87+3,74=73,6 [A]</t>
  </si>
  <si>
    <t>(69,87+3,74)*1,85=136,2 [A]</t>
  </si>
  <si>
    <t>158,15+12,86=171,0 [A]</t>
  </si>
  <si>
    <t>(158,15+12,86)*2=342,0 [A]</t>
  </si>
  <si>
    <t>((394,83+43,43)/2)*0,25*0,25-3,14*0,05*0,05*((394,83+43,43)/2)=12,0 [A]</t>
  </si>
  <si>
    <t>12,0*1,85=22,2 [A]</t>
  </si>
  <si>
    <t>Obsypání provizorního propojení vodovodního řadu.</t>
  </si>
  <si>
    <t>(415+60)*(((0,5+0,3)/2)*0,3)=57,0 [A]</t>
  </si>
  <si>
    <t>Písek 0-4 pro obsyp provizorního potrubí</t>
  </si>
  <si>
    <t>57,0*2=114,0 [A]</t>
  </si>
  <si>
    <t>Rozprostření stávající ornice v pásu šíře 2m z uložení podél pásu, tl. 200mm 
Příloha: D.4.2</t>
  </si>
  <si>
    <t>15,94*2 přípojky =31,9 [A]</t>
  </si>
  <si>
    <t>Obnova trávníku na rozprostřené ornici 
Příloha: D.4.2</t>
  </si>
  <si>
    <t>30,9/100=0,3 [A]</t>
  </si>
  <si>
    <t>514,12+56,60+13,7+57=641,4 [A]</t>
  </si>
  <si>
    <t>242,63+17,74=260,4 [A]</t>
  </si>
  <si>
    <t>40,48+(4,35+1,56)=46,4 [A]</t>
  </si>
  <si>
    <t>Opěrné betonové bloky potrubí 
Příloha: D.4.6</t>
  </si>
  <si>
    <t>(0,63*0,28*0,74)+(0,85*0,28*0,97)+(0,49*0,28*0,58)*2+(0,26*0,28*0,55)*3+(0,14*0,28*0,51)=0,7 [A]</t>
  </si>
  <si>
    <t>((0,63*0,28)+(0,28*0,74)*2)+((0,85*0,28)+(0,28*0,97)*2)+((0,49*0,28)+(0,28*0,58)*2)*2+((0,26*0,28)+(0,28*0,55)*2)*3+((0,14*0,28)+(0,28*0,51)*2)=3,8 [A]</t>
  </si>
  <si>
    <t>Obnova části konstrukce komunikace III. třídy 
Příloha: C.4, D.4.4</t>
  </si>
  <si>
    <t>Obnova části konstrukce komunikace III. třídy a místní komunikace, ŠD 0-63 
Příloha: C.4, D.4.4</t>
  </si>
  <si>
    <t>Obnova části konstrukce komunikace III. třídy a místní komunikace, PSE 0,30kg/m2 
Příloha: C.4, D.4.4</t>
  </si>
  <si>
    <t>((90,29*1,5 souběh +31,68*2,1 solo) řad + 6,24*2,0 přípojky) komunikace III tř. + ((244,45*1,3 souběh +28,41*1,7 solo) řad + 21,25*2,0 přípojky) místní asfalt =623,0 [A]</t>
  </si>
  <si>
    <t>Obnova části konstrukce místní komunikace, ACO 11S 50/70 
Příloha: C.4, D.4.4</t>
  </si>
  <si>
    <t>Obnova části konstrukce komunikace III. třídy, ACO 11S 50/70 
Příloha: C.4, D.4.4</t>
  </si>
  <si>
    <t>Obnova části konstrukce komunikace III. třídy, ACL 16S 50/70 
Příloha: C.4, D.4.4</t>
  </si>
  <si>
    <t>2*((90,29*1,0 souběh +31,68*1,1 solo) řad + 6,24*1,0 přípojky) komunikace III tř. =262,8 [A]</t>
  </si>
  <si>
    <t>Obnova části konstrukce místní komunikace, ACL 22+ 50/70 
Příloha: C.4, D.4.4</t>
  </si>
  <si>
    <t>((244,45*1,0 souběh +28,41*1,1 solo) řad + 21,25*1,0 přípojky) místní asfalt =297,0 [A]</t>
  </si>
  <si>
    <t>Montáž zemních souprav pro šoupata a ventily 
Příloha: D.4.5, D.4.7</t>
  </si>
  <si>
    <t>26+4=30,0 [A]</t>
  </si>
  <si>
    <t>(26+4)*1,3=39,0 [A]</t>
  </si>
  <si>
    <t>42291073</t>
  </si>
  <si>
    <t>souprava zemní pro šoupátka DN 65-80mm Rd 1,5 m</t>
  </si>
  <si>
    <t>Zemní souprava, telesk. 1,20-1,80m DN65/80</t>
  </si>
  <si>
    <t>734173417</t>
  </si>
  <si>
    <t>Spoj přírubový PN 16 DN 80</t>
  </si>
  <si>
    <t>Nerez šrouby, matky, podložky, těsnění 
Příloha: D.4.5</t>
  </si>
  <si>
    <t>R.07-001</t>
  </si>
  <si>
    <t>Zajištění sloup nn betonový jednoduchý do 12 m</t>
  </si>
  <si>
    <t>Zajištění sloupu proti pádu během výkopových prací 
Příloha: D.4.2</t>
  </si>
  <si>
    <t>851241131</t>
  </si>
  <si>
    <t>Montáž potrubí z trub litinových hrdlových s integrovaným těsněním otevřený výkop DN 80</t>
  </si>
  <si>
    <t>Montáž potrubí pro vodovod 
Příloha: D.4.5, D.4.7</t>
  </si>
  <si>
    <t>55254080</t>
  </si>
  <si>
    <t>trouba vodovodní litinová hrdlová hrdlová zinko-aluminiový povlak K9, 6 m DN 80</t>
  </si>
  <si>
    <t>Potrubí pro vodovodní řad, trouby dlouhé 6,0m s cementovou vystélkou. Viz technické podmínky</t>
  </si>
  <si>
    <t>857241130</t>
  </si>
  <si>
    <t>Montáž tvarovek jednoosých otevřený výkop do DN 80</t>
  </si>
  <si>
    <t>Montáž tvarovek D32 na vodovodních přípojkách 
Příloha: D.4.5, D.4.7</t>
  </si>
  <si>
    <t>31942800</t>
  </si>
  <si>
    <t>spojka potrubí mosaz 32x32</t>
  </si>
  <si>
    <t>ISO spojka d32 PN16 (nebo příslušná redukce)</t>
  </si>
  <si>
    <t>857241131</t>
  </si>
  <si>
    <t>Montáž litinových tvarovek jednoosých hrdlových otevřený výkop s integrovaným těsněním DN 80</t>
  </si>
  <si>
    <t>Montáž tvarovek DN80 na vodovodu 
Příloha: D.4.5, D.4.7</t>
  </si>
  <si>
    <t>1+3+2=6,0 [A]</t>
  </si>
  <si>
    <t>55259410</t>
  </si>
  <si>
    <t>koleno hrdlové z tvárné litiny MMK-kus DN 80-11,25°</t>
  </si>
  <si>
    <t>MK koleno 11 1/4°, DN80 PN16</t>
  </si>
  <si>
    <t>55259430</t>
  </si>
  <si>
    <t>koleno hrdlové z tvárné litiny MMK-kus DN 80-22 1/2°</t>
  </si>
  <si>
    <t>MK koleno 22 1/2°, DN80 PN16</t>
  </si>
  <si>
    <t>55259470</t>
  </si>
  <si>
    <t>koleno hrdlové z tvárné litiny MMK-kus DN 80-45°</t>
  </si>
  <si>
    <t>MK koleno 45°, DN80 PN16</t>
  </si>
  <si>
    <t>1+2+2=5,0 [A]</t>
  </si>
  <si>
    <t>55250642</t>
  </si>
  <si>
    <t>Prodluž. přírubové koleno 90° s patkou, DN80 PN16</t>
  </si>
  <si>
    <t>55251656</t>
  </si>
  <si>
    <t>příruba litinová úsporná PN16 pro vodovodní litinové potrubí 80/98mm</t>
  </si>
  <si>
    <t>Univerzální příruba (WAGA) DN80 s jištěním proti posunu, DN80/d84-105 PN16</t>
  </si>
  <si>
    <t>55253892</t>
  </si>
  <si>
    <t>tvarovka přírubová s hrdlem z tvárné litiny,práškový epoxid tl 250µm EU-kus DN 80 L130mm</t>
  </si>
  <si>
    <t>E Kus, DN80 PN16</t>
  </si>
  <si>
    <t>857244122</t>
  </si>
  <si>
    <t>Montáž litinových tvarovek odbočných přírubových otevřený výkop DN 80</t>
  </si>
  <si>
    <t>55250713</t>
  </si>
  <si>
    <t>tvarovka přírubová s přírubovou odbočkou T-DN 80x80 PN 10-16-25-40 natural</t>
  </si>
  <si>
    <t>T Kus, DN80/80 PN16</t>
  </si>
  <si>
    <t>871161211</t>
  </si>
  <si>
    <t>Montáž potrubí z PE100 SDR 11 otevřený výkop svařovaných elektrotvarovkou D 32 x 3,0 mm</t>
  </si>
  <si>
    <t>Montáž potrubí pro vodovodní přípojky 
Příloha: D.4.5, D.4.7</t>
  </si>
  <si>
    <t>28613110</t>
  </si>
  <si>
    <t>potrubí vodovodní PE100 PN16 SDR11 6m 100m 32x3,0mm</t>
  </si>
  <si>
    <t>HDPE100 s ochrannou skořepinou, d32 SDR11</t>
  </si>
  <si>
    <t>Provizorní propojení vodovodního řadu. Potrubí včetně potřebných tvarovek a armatur. Formou zápůjčky dodavatelem stavby - pouze montáž, demontáž a pronájem během stavby. PE100 d32 SDR17</t>
  </si>
  <si>
    <t>871181211</t>
  </si>
  <si>
    <t>Montáž potrubí z PE100 SDR 11 otevřený výkop svařovaných elektrotvarovkou D 50 x 4,6 mm</t>
  </si>
  <si>
    <t>Provizorní propojení vodovodního řadu. Potrubí včetně potřebných tvarovek a armatur. Formou zápůjčky dodavatelem stavby - pouze montáž, demontáž a pronájem během stavby. PE100 d50 SDR17</t>
  </si>
  <si>
    <t>891173111</t>
  </si>
  <si>
    <t>Montáž vodovodního ventilu hlavního pro přípojky DN 32</t>
  </si>
  <si>
    <t>Montáž šoupátka domovní přípojky 
Příloha: D.4.5, D.4.7</t>
  </si>
  <si>
    <t>42221420</t>
  </si>
  <si>
    <t>šoupátko přípojkové přímé DN 25 PN16 připoj. rozměr 32 x 1 1/4</t>
  </si>
  <si>
    <t>Domovní litinové šoupátko, DN25 PN16</t>
  </si>
  <si>
    <t>891241112</t>
  </si>
  <si>
    <t>Montáž vodovodních šoupátek otevřený výkop DN 80</t>
  </si>
  <si>
    <t>Montáž šoupátka na vodovodu 
Příloha: D.4.5, D.4.7</t>
  </si>
  <si>
    <t>42221116</t>
  </si>
  <si>
    <t>šoupátko s přírubami, voda DN 80mm PN16</t>
  </si>
  <si>
    <t>Šoupě, DN80 PN16</t>
  </si>
  <si>
    <t>Montáž podzem. hydrantu na vodovodu 
Příloha: D.4.5, D.4.7</t>
  </si>
  <si>
    <t>42273594</t>
  </si>
  <si>
    <t>hydrant podzemní DN80 PN16 dvojitý uzávěr s koulí, krycí výška 1500 mm</t>
  </si>
  <si>
    <t>Podzem. hydrant, dvoj. uz., 1,50m DN80 PN16</t>
  </si>
  <si>
    <t>891249111</t>
  </si>
  <si>
    <t>Montáž navrtávacích pasů na potrubí z jakýchkoli trub DN 80</t>
  </si>
  <si>
    <t>Montáž navrtávacích pasů pro přípojky na vodovodu 
Příloha: D.4.5, D.4.7</t>
  </si>
  <si>
    <t>42271412</t>
  </si>
  <si>
    <t>pas navrtávací z tvárné litiny DN 80, rozsah (88-99), odbočky 1",5/4",6/4</t>
  </si>
  <si>
    <t>Celolitinový navrtávací pas, DN80/1 1/4“ PN16</t>
  </si>
  <si>
    <t>892233122</t>
  </si>
  <si>
    <t>Proplach a dezinfekce vodovodního potrubí DN od 40 do 70</t>
  </si>
  <si>
    <t>Proplach vodovodních přípojek a provizorního propojení vodovodu</t>
  </si>
  <si>
    <t>43,43+ provizorní ptopojení 240+40=323,4 [A]</t>
  </si>
  <si>
    <t>Tlaková zkouška vodovodu a vodovodních přípojek</t>
  </si>
  <si>
    <t>394,83+43,43=438,3 [A]</t>
  </si>
  <si>
    <t>Zkouška vodovodu a vodovodních přípojek</t>
  </si>
  <si>
    <t>892273122</t>
  </si>
  <si>
    <t>Proplach a dezinfekce vodovodního potrubí DN od 80 do 125</t>
  </si>
  <si>
    <t>Proplach vodovodu</t>
  </si>
  <si>
    <t>Osazení poklopů zemních souprav pro vodovodní přípojky 
Příloha: D.4.5, D.4.7</t>
  </si>
  <si>
    <t>Poklop nad zemní soupravou domovního šoupěte</t>
  </si>
  <si>
    <t>Osazení poklopů zemních souprav pro ěoupata na vodovodu 
Příloha: D.4.5, D.4.7</t>
  </si>
  <si>
    <t>Poklop nad zemní soupravou šoupěte ne vodovodu</t>
  </si>
  <si>
    <t>Osazení poklopů podzem. hydrantů na řadu 
Příloha: D.4.5, D.4.7</t>
  </si>
  <si>
    <t>Poklop nad podzem. hydrantem</t>
  </si>
  <si>
    <t>Varovná páska bílé barvy, šíře 30cm, s nápisem: POZOR VODOVOD 
Kompletní dodávka + montáž</t>
  </si>
  <si>
    <t>R.08-003</t>
  </si>
  <si>
    <t>Ochrana potrubí</t>
  </si>
  <si>
    <t>Ochrana provizorního potrubí ve všech místech přejezdu vozidel pomocí dřevěných či kovových přejezdů</t>
  </si>
  <si>
    <t>34,31+2,72+16,44+19,22+1,8+28,51+32,58+30,93+21,67+17,31+16,09+3,44+3,25+25,52 řad + 0,20+0,36+1,55+1,57+1,33+1,27+0,21+0,22+0,10+0,10+0,15+0,16+0,02+0,33+0,17+0,39+0,45 přípojky =262,4 [A]</t>
  </si>
  <si>
    <t>((31,68*2+90,29) komunikce tř. III + (28,41*2+244,45) místní asfalt) řad + (6,24*2 komunikce tř. III + 21,25*2 místní asfalt) přípojky =509,9 [A]</t>
  </si>
  <si>
    <t>969011131</t>
  </si>
  <si>
    <t>Vybourání vodovodního nebo plynového vedení DN do 125</t>
  </si>
  <si>
    <t>Vybourání stávajícího vodovodního potrubí v kolizi s novou trasou vodovodu a vodovodních přípojek</t>
  </si>
  <si>
    <t>(126+(394,83-360)) řad + 43,43 přípojky =204,3 [A]</t>
  </si>
  <si>
    <t>981511114</t>
  </si>
  <si>
    <t>Demolice konstrukcí objektů z betonu železového postupným rozebíráním</t>
  </si>
  <si>
    <t>Demolice stávající vodovodní šachty</t>
  </si>
  <si>
    <t>(1,5*1,0*0,15)*2+(1,5*1,7*0,15)*2+(1,0*1,7*0,15)*2=1,7 [A]</t>
  </si>
  <si>
    <t>Nakládání suti a vybouraných hmot na dopravní prostředek   
  pro vodorovné přemístění</t>
  </si>
  <si>
    <t>Betonová šachta</t>
  </si>
  <si>
    <t>42,0858+27,4432+94,226=163,8 [A]</t>
  </si>
  <si>
    <t>39,42+188,452=227,9 [A]</t>
  </si>
  <si>
    <t>998273102</t>
  </si>
  <si>
    <t>Přesun hmot pro trubní vedení z trub litinových otevřený výkop</t>
  </si>
  <si>
    <t>SO 05</t>
  </si>
  <si>
    <t>Obnova vodovodu obce</t>
  </si>
  <si>
    <t>Odstranění části konstrukce vozovky včetně naložení, tl. 150mm 
Příloha: C.4, D.5.4</t>
  </si>
  <si>
    <t>(224,28*1,0 souběh +7,75*1,1 solo) komunikace III tř. =232,8 [A]</t>
  </si>
  <si>
    <t>Odstranění části konstrukce vozovky včetně naložení 
Příloha: C.4, D.5.4</t>
  </si>
  <si>
    <t>Odstranění části konstrukce vozovky. Silnice tř. III tl. 100mm, včetně naložení 
Příloha: C.4, D.5.4</t>
  </si>
  <si>
    <t>(7,75*2,10 solo + 224,28*1,50 souběh) komunikace III tř. =352,7 [A]</t>
  </si>
  <si>
    <t>Ochranna kabelů proti poškození odhalených ve výkopu 
Příloha: D.5.2</t>
  </si>
  <si>
    <t>1*1,1=1,1 [A]</t>
  </si>
  <si>
    <t>33,57+6,00=39,6 [A]</t>
  </si>
  <si>
    <t>((224,28+7,75)/2)*0,25*0,25=7,3 [A]</t>
  </si>
  <si>
    <t>250,81+8,80=259,6 [A]</t>
  </si>
  <si>
    <t>250,81+8,80+7,3=266,9 [A]</t>
  </si>
  <si>
    <t>770,75+26,91=797,7 [A]</t>
  </si>
  <si>
    <t>250,81+8,80+7,3+33,6=300,5 [A]</t>
  </si>
  <si>
    <t>250,81+8,80+7,3+33,6 výkopek + 34,92+69,84+17,64+23,28 konstrukce vozovky =446,2 [A]</t>
  </si>
  <si>
    <t>300,5*2,0=601,0 [A]</t>
  </si>
  <si>
    <t>139,11+4,94=144,1 [A]</t>
  </si>
  <si>
    <t>(139,11+4,94)*1,85=266,5 [A]</t>
  </si>
  <si>
    <t>87,57+3,03=90,6 [A]</t>
  </si>
  <si>
    <t>(87,57+3,03)*2=181,2 [A]</t>
  </si>
  <si>
    <t>((224,28+7,75)/2)*0,25*0,25-3,14*0,05*0,05*((224,28+7,75)/2)=6,3 [A]</t>
  </si>
  <si>
    <t>6,3*1,85=11,7 [A]</t>
  </si>
  <si>
    <t>(240+40)*(((0,5+0,3)/2)*0,3)=33,6 [A]</t>
  </si>
  <si>
    <t>33,6*2=67,2 [A]</t>
  </si>
  <si>
    <t>22,43+0,78=23,2 [A]</t>
  </si>
  <si>
    <t>Opěrné betonové bloky potrubí 
Příloha: D.5.6</t>
  </si>
  <si>
    <t>(0,63*0,28*0,74)*2+(0,85*0,28*0,97)*2+(0,49*0,28*0,58)+(0,26*0,28*0,55)*3+(0,14*0,28*0,51)*5=1,0 [A]</t>
  </si>
  <si>
    <t>((0,63*0,28)+(0,28*0,74)*2)+((0,85*0,28)+(0,28*0,97)*2)*2+((0,49*0,28)+(0,28*0,58)*2)+((0,26*0,28)+(0,28*0,55)*2)*3+((0,14*0,28)+(0,28*0,51)*2)*5+((0,63*0,28)*2+(0,28*0,74)*2)=6,1 [A]</t>
  </si>
  <si>
    <t>Obnova části konstrukce komunikace III. třídy 
Příloha: C.4, D.5.4</t>
  </si>
  <si>
    <t>Obnova části konstrukce komunikace III. třídy, ŠD 0-63 
Příloha: C.4, D.5.4</t>
  </si>
  <si>
    <t>Obnova části konstrukce komunikace III. třídy, PSE 0,30kg/m2 
Příloha: C.4, D.5.4</t>
  </si>
  <si>
    <t>Obnova části konstrukce komunikace III. třídy, ACO 11S 50/70 
Příloha: C.4, D.5.4</t>
  </si>
  <si>
    <t>Obnova části konstrukce komunikace III. třídy, ACL 16S 50/70 
Příloha: C.4, D.5.4</t>
  </si>
  <si>
    <t>2*(224,28*1,0 souběh +7,75*1,1 solo) komunikace III tř. =465,6 [A]</t>
  </si>
  <si>
    <t>Montáž zemních souprav pro šoupata a ventily 
Příloha: D.5.5, D.5.7</t>
  </si>
  <si>
    <t>7+7=14,0 [A]</t>
  </si>
  <si>
    <t>(7+7)*1,3=18,2 [A]</t>
  </si>
  <si>
    <t>Nerez šrouby, matky, podložky, těsnění 
Příloha: D.5.5</t>
  </si>
  <si>
    <t>Montáž potrubí pro vodovod 
Příloha: D.5.5, D.5.7</t>
  </si>
  <si>
    <t>224,28+7,75=232,0 [A]</t>
  </si>
  <si>
    <t>Montáž tvarovek DN80 na vodovodu 
Příloha: D.5.5, D.5.7</t>
  </si>
  <si>
    <t>1+5+3+1=10,0 [A]</t>
  </si>
  <si>
    <t>55254210</t>
  </si>
  <si>
    <t>přesuvka hrdlová U s těsnícím spojem včetně příslušenství DN 80</t>
  </si>
  <si>
    <t>Univerzální spojka DN80 s jištěním proti posunu, d84-105 PN16</t>
  </si>
  <si>
    <t>55259450</t>
  </si>
  <si>
    <t>koleno hrdlové z tvárné litiny MMK-kus DN 80-30°</t>
  </si>
  <si>
    <t>MK koleno 30°, DN80 PN16</t>
  </si>
  <si>
    <t>2+2+1+4=9,0 [A]</t>
  </si>
  <si>
    <t>Univerzální příruba DN80 s jištěním proti posunu, DN80/d84-105 PN16</t>
  </si>
  <si>
    <t>55252300</t>
  </si>
  <si>
    <t>tvarovka přírubová s hladkým koncem F F-DN 80 PN 10-16-25-40 natural</t>
  </si>
  <si>
    <t>F Kus, DN80 PN16</t>
  </si>
  <si>
    <t>55253590</t>
  </si>
  <si>
    <t>kříž přírubový litinový PN 10/16 TT-kus DN 80/80</t>
  </si>
  <si>
    <t>TT Kus, DN80/80 PN16</t>
  </si>
  <si>
    <t>Montáž šoupátka domovní přípojky 
Příloha: D.5.5, D.5.7</t>
  </si>
  <si>
    <t>Montáž šoupátka na vodovodu 
Příloha: D.5.5, D.5.7</t>
  </si>
  <si>
    <t>Montáž podzem. hydrantu na vodovodu 
Příloha: D.5.5, D.5.7</t>
  </si>
  <si>
    <t>Montáž navrtávacích pasů pro přípojky na vodovodu 
Příloha: D.5.5, D.5.7</t>
  </si>
  <si>
    <t>Proplach provizorního propojení vodovodního řadu.</t>
  </si>
  <si>
    <t>240+40=280,0 [A]</t>
  </si>
  <si>
    <t>Tlaková zkouška vodovodu</t>
  </si>
  <si>
    <t>Zkouška vodovodu</t>
  </si>
  <si>
    <t>Osazení poklopů zemních souprav pro vodovodní přípojky 
Příloha: D.5.5, D.5.7</t>
  </si>
  <si>
    <t>Osazení poklopů zemních souprav pro ěoupata na vodovodu 
Příloha: D.5.5, D.5.7</t>
  </si>
  <si>
    <t>Osazení poklopů podzem. hydrantů na řadu 
Příloha: D.5.5, D.5.7</t>
  </si>
  <si>
    <t>((7,75+8,52)*2+224,28-8,52) komunikce tř. III =248,3 [A]</t>
  </si>
  <si>
    <t>45,1456+51,216=96,4 [A]</t>
  </si>
  <si>
    <t>69,84+102,432=172,3 [A]</t>
  </si>
  <si>
    <t>Soupis objektů s DPH - Neuznatelné náklady stavby</t>
  </si>
  <si>
    <t>Soupis objektů s DPH - Uznatelné náklady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</si>
</sst>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name val="Arial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16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theme="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164" fontId="3" fillId="2" borderId="0" xfId="0" applyNumberFormat="1" applyFont="1" applyFill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5" fillId="2" borderId="0" xfId="0" applyFont="1" applyFill="1">
      <alignment vertical="center"/>
    </xf>
    <xf numFmtId="0" fontId="5" fillId="2" borderId="0" xfId="0" applyFont="1" applyFill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>
      <alignment vertical="center"/>
    </xf>
    <xf numFmtId="0" fontId="5" fillId="2" borderId="2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0" fillId="0" borderId="1" xfId="0" applyBorder="1">
      <alignment vertical="center"/>
    </xf>
    <xf numFmtId="0" fontId="0" fillId="2" borderId="5" xfId="0" applyFill="1" applyBorder="1">
      <alignment vertical="center"/>
    </xf>
    <xf numFmtId="0" fontId="3" fillId="2" borderId="5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vertical="center" wrapText="1"/>
    </xf>
    <xf numFmtId="164" fontId="3" fillId="2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64" fontId="0" fillId="2" borderId="1" xfId="0" applyNumberForma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8" fillId="2" borderId="0" xfId="0" applyFont="1" applyFill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0" fontId="0" fillId="2" borderId="2" xfId="0" applyFill="1" applyBorder="1">
      <alignment vertical="center"/>
    </xf>
    <xf numFmtId="0" fontId="1" fillId="2" borderId="0" xfId="0" applyFont="1" applyFill="1" applyAlignment="1">
      <alignment horizontal="left" vertical="center"/>
    </xf>
    <xf numFmtId="0" fontId="0" fillId="2" borderId="5" xfId="0" applyFill="1" applyBorder="1" applyProtection="1">
      <alignment vertical="center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0" fillId="2" borderId="2" xfId="0" applyFill="1" applyBorder="1" applyProtection="1">
      <alignment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8CF6AC61-819C-4411-97D2-EECCCAF0F4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9217" name="Picture 1">
          <a:extLst>
            <a:ext uri="{FF2B5EF4-FFF2-40B4-BE49-F238E27FC236}">
              <a16:creationId xmlns:a16="http://schemas.microsoft.com/office/drawing/2014/main" id="{01347546-1B60-4D54-AC12-88EB1A7A23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0241" name="Picture 1">
          <a:extLst>
            <a:ext uri="{FF2B5EF4-FFF2-40B4-BE49-F238E27FC236}">
              <a16:creationId xmlns:a16="http://schemas.microsoft.com/office/drawing/2014/main" id="{83F220F4-18E6-4084-8DE4-EBC603A1F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1265" name="Picture 1">
          <a:extLst>
            <a:ext uri="{FF2B5EF4-FFF2-40B4-BE49-F238E27FC236}">
              <a16:creationId xmlns:a16="http://schemas.microsoft.com/office/drawing/2014/main" id="{E03AD466-AAA0-47AB-B1D7-F8ADB6988E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2289" name="Picture 1">
          <a:extLst>
            <a:ext uri="{FF2B5EF4-FFF2-40B4-BE49-F238E27FC236}">
              <a16:creationId xmlns:a16="http://schemas.microsoft.com/office/drawing/2014/main" id="{6A23F919-9A45-4DC7-A37E-F5339F2A29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3313" name="Picture 1">
          <a:extLst>
            <a:ext uri="{FF2B5EF4-FFF2-40B4-BE49-F238E27FC236}">
              <a16:creationId xmlns:a16="http://schemas.microsoft.com/office/drawing/2014/main" id="{5C3074C2-CE26-426C-8694-9CECEB8225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F39867A-AB9E-4BE8-8934-47E1C0C499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4337" name="Picture 1">
          <a:extLst>
            <a:ext uri="{FF2B5EF4-FFF2-40B4-BE49-F238E27FC236}">
              <a16:creationId xmlns:a16="http://schemas.microsoft.com/office/drawing/2014/main" id="{D11A5712-B31C-460D-861F-9292898DBE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5361" name="Picture 1">
          <a:extLst>
            <a:ext uri="{FF2B5EF4-FFF2-40B4-BE49-F238E27FC236}">
              <a16:creationId xmlns:a16="http://schemas.microsoft.com/office/drawing/2014/main" id="{1A064423-0F7B-4612-BA69-F16F6F38AC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6385" name="Picture 1">
          <a:extLst>
            <a:ext uri="{FF2B5EF4-FFF2-40B4-BE49-F238E27FC236}">
              <a16:creationId xmlns:a16="http://schemas.microsoft.com/office/drawing/2014/main" id="{C10EDD03-8ADD-4D8A-A288-27A81843A1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7409" name="Picture 1">
          <a:extLst>
            <a:ext uri="{FF2B5EF4-FFF2-40B4-BE49-F238E27FC236}">
              <a16:creationId xmlns:a16="http://schemas.microsoft.com/office/drawing/2014/main" id="{99D994DD-AAAB-4262-AC83-AFA089A8EB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9A66371-FD6E-4A68-A635-7A2298278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8433" name="Picture 1">
          <a:extLst>
            <a:ext uri="{FF2B5EF4-FFF2-40B4-BE49-F238E27FC236}">
              <a16:creationId xmlns:a16="http://schemas.microsoft.com/office/drawing/2014/main" id="{10D2A3CB-4CE9-4F4A-8B95-4D40B258E7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9457" name="Picture 1">
          <a:extLst>
            <a:ext uri="{FF2B5EF4-FFF2-40B4-BE49-F238E27FC236}">
              <a16:creationId xmlns:a16="http://schemas.microsoft.com/office/drawing/2014/main" id="{D08DA8E5-FC5A-4FB3-B5FE-E033CCEC80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0481" name="Picture 1">
          <a:extLst>
            <a:ext uri="{FF2B5EF4-FFF2-40B4-BE49-F238E27FC236}">
              <a16:creationId xmlns:a16="http://schemas.microsoft.com/office/drawing/2014/main" id="{D671E5FC-2954-45CD-A115-5BABF8A03D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AB0611B9-8270-43E9-9819-9C78AB1F38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3073" name="Picture 1">
          <a:extLst>
            <a:ext uri="{FF2B5EF4-FFF2-40B4-BE49-F238E27FC236}">
              <a16:creationId xmlns:a16="http://schemas.microsoft.com/office/drawing/2014/main" id="{48B6073B-9AC0-4BED-AA78-4FC3FA6BCA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4097" name="Picture 1">
          <a:extLst>
            <a:ext uri="{FF2B5EF4-FFF2-40B4-BE49-F238E27FC236}">
              <a16:creationId xmlns:a16="http://schemas.microsoft.com/office/drawing/2014/main" id="{8C3AD282-4D9C-4311-B092-ED398CA91E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5121" name="Picture 1">
          <a:extLst>
            <a:ext uri="{FF2B5EF4-FFF2-40B4-BE49-F238E27FC236}">
              <a16:creationId xmlns:a16="http://schemas.microsoft.com/office/drawing/2014/main" id="{5EBF5ED0-7577-4DC7-8327-4FC7E0471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6145" name="Picture 1">
          <a:extLst>
            <a:ext uri="{FF2B5EF4-FFF2-40B4-BE49-F238E27FC236}">
              <a16:creationId xmlns:a16="http://schemas.microsoft.com/office/drawing/2014/main" id="{F29C7FDA-3039-42E8-9FA3-766C9B479A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7169" name="Picture 1">
          <a:extLst>
            <a:ext uri="{FF2B5EF4-FFF2-40B4-BE49-F238E27FC236}">
              <a16:creationId xmlns:a16="http://schemas.microsoft.com/office/drawing/2014/main" id="{36D0F301-D1C0-4C6C-8774-0C283213B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8193" name="Picture 1">
          <a:extLst>
            <a:ext uri="{FF2B5EF4-FFF2-40B4-BE49-F238E27FC236}">
              <a16:creationId xmlns:a16="http://schemas.microsoft.com/office/drawing/2014/main" id="{706362BE-3E6E-4D39-9115-5CAF246BDB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0"/>
  <sheetViews>
    <sheetView tabSelected="1" zoomScaleNormal="100" workbookViewId="0">
      <selection sqref="A1:A3"/>
    </sheetView>
  </sheetViews>
  <sheetFormatPr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8"/>
      <c r="B1" s="1"/>
      <c r="C1" s="1"/>
      <c r="D1" s="1"/>
      <c r="E1" s="1"/>
    </row>
    <row r="2" spans="1:5" ht="12.75" customHeight="1" x14ac:dyDescent="0.2">
      <c r="A2" s="38"/>
      <c r="B2" s="39" t="s">
        <v>0</v>
      </c>
      <c r="C2" s="1"/>
      <c r="D2" s="1"/>
      <c r="E2" s="1"/>
    </row>
    <row r="3" spans="1:5" ht="20.100000000000001" customHeight="1" x14ac:dyDescent="0.2">
      <c r="A3" s="38"/>
      <c r="B3" s="38"/>
      <c r="C3" s="1"/>
      <c r="D3" s="1"/>
      <c r="E3" s="1"/>
    </row>
    <row r="4" spans="1:5" ht="20.100000000000001" customHeight="1" x14ac:dyDescent="0.2">
      <c r="A4" s="1"/>
      <c r="B4" s="40" t="s">
        <v>1</v>
      </c>
      <c r="C4" s="38"/>
      <c r="D4" s="38"/>
      <c r="E4" s="1"/>
    </row>
    <row r="5" spans="1:5" ht="12.75" customHeight="1" x14ac:dyDescent="0.2">
      <c r="A5" s="1"/>
      <c r="B5" s="38" t="s">
        <v>2</v>
      </c>
      <c r="C5" s="38"/>
      <c r="D5" s="38"/>
      <c r="E5" s="1"/>
    </row>
    <row r="6" spans="1:5" ht="12.75" customHeight="1" x14ac:dyDescent="0.2">
      <c r="A6" s="1"/>
      <c r="B6" s="3" t="s">
        <v>3</v>
      </c>
      <c r="C6" s="6">
        <f>SUM(C11:C22,C24:C30)</f>
        <v>0</v>
      </c>
      <c r="D6" s="1"/>
      <c r="E6" s="1"/>
    </row>
    <row r="7" spans="1:5" ht="12.75" customHeight="1" x14ac:dyDescent="0.2">
      <c r="A7" s="1"/>
      <c r="B7" s="3" t="s">
        <v>4</v>
      </c>
      <c r="C7" s="6">
        <f>SUM(E11:E22,E24:E30)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">
      <c r="A10" s="36" t="s">
        <v>19</v>
      </c>
      <c r="B10" s="37"/>
      <c r="C10" s="35">
        <f>SUM(C11:C22)</f>
        <v>0</v>
      </c>
      <c r="D10" s="35">
        <f>SUM(D11:D22)</f>
        <v>0</v>
      </c>
      <c r="E10" s="35">
        <f>SUM(E11:E22)</f>
        <v>0</v>
      </c>
    </row>
    <row r="11" spans="1:5" ht="12.75" customHeight="1" x14ac:dyDescent="0.2">
      <c r="A11" s="15" t="s">
        <v>18</v>
      </c>
      <c r="B11" s="15" t="s">
        <v>28</v>
      </c>
      <c r="C11" s="16">
        <f>'VRN Uznatelné'!I3</f>
        <v>0</v>
      </c>
      <c r="D11" s="16">
        <f>'VRN Uznatelné'!O2</f>
        <v>0</v>
      </c>
      <c r="E11" s="16">
        <f t="shared" ref="E11:E30" si="0">C11+D11</f>
        <v>0</v>
      </c>
    </row>
    <row r="12" spans="1:5" ht="12.75" customHeight="1" x14ac:dyDescent="0.2">
      <c r="A12" s="15" t="s">
        <v>106</v>
      </c>
      <c r="B12" s="15" t="s">
        <v>107</v>
      </c>
      <c r="C12" s="16">
        <f>'SO 01 - A - Uznatelné'!I3</f>
        <v>0</v>
      </c>
      <c r="D12" s="16">
        <f>'SO 01 - A - Uznatelné'!O2</f>
        <v>0</v>
      </c>
      <c r="E12" s="16">
        <f t="shared" si="0"/>
        <v>0</v>
      </c>
    </row>
    <row r="13" spans="1:5" ht="12.75" customHeight="1" x14ac:dyDescent="0.2">
      <c r="A13" s="15" t="s">
        <v>573</v>
      </c>
      <c r="B13" s="15" t="s">
        <v>574</v>
      </c>
      <c r="C13" s="16">
        <f>'SO 01 - A1 - Uznatelné'!I3</f>
        <v>0</v>
      </c>
      <c r="D13" s="16">
        <f>'SO 01 - A1 - Uznatelné'!O2</f>
        <v>0</v>
      </c>
      <c r="E13" s="16">
        <f t="shared" si="0"/>
        <v>0</v>
      </c>
    </row>
    <row r="14" spans="1:5" ht="12.75" customHeight="1" x14ac:dyDescent="0.2">
      <c r="A14" s="15" t="s">
        <v>652</v>
      </c>
      <c r="B14" s="15" t="s">
        <v>653</v>
      </c>
      <c r="C14" s="16">
        <f>'SO 01 - A2 - Uznatelné'!I3</f>
        <v>0</v>
      </c>
      <c r="D14" s="16">
        <f>'SO 01 - A2 - Uznatelné'!O2</f>
        <v>0</v>
      </c>
      <c r="E14" s="16">
        <f t="shared" si="0"/>
        <v>0</v>
      </c>
    </row>
    <row r="15" spans="1:5" ht="12.75" customHeight="1" x14ac:dyDescent="0.2">
      <c r="A15" s="15" t="s">
        <v>718</v>
      </c>
      <c r="B15" s="15" t="s">
        <v>719</v>
      </c>
      <c r="C15" s="16">
        <f>'SO 01 - A3 - Uznatelné'!I3</f>
        <v>0</v>
      </c>
      <c r="D15" s="16">
        <f>'SO 01 - A3 - Uznatelné'!O2</f>
        <v>0</v>
      </c>
      <c r="E15" s="16">
        <f t="shared" si="0"/>
        <v>0</v>
      </c>
    </row>
    <row r="16" spans="1:5" ht="12.75" customHeight="1" x14ac:dyDescent="0.2">
      <c r="A16" s="15" t="s">
        <v>784</v>
      </c>
      <c r="B16" s="15" t="s">
        <v>785</v>
      </c>
      <c r="C16" s="16">
        <f>'SO 01 - A3-1 - Uznatelné'!I3</f>
        <v>0</v>
      </c>
      <c r="D16" s="16">
        <f>'SO 01 - A3-1 - Uznatelné'!O2</f>
        <v>0</v>
      </c>
      <c r="E16" s="16">
        <f t="shared" si="0"/>
        <v>0</v>
      </c>
    </row>
    <row r="17" spans="1:5" ht="12.75" customHeight="1" x14ac:dyDescent="0.2">
      <c r="A17" s="15" t="s">
        <v>813</v>
      </c>
      <c r="B17" s="15" t="s">
        <v>814</v>
      </c>
      <c r="C17" s="16">
        <f>'SO 01 - A4 - Uznatelné'!I3</f>
        <v>0</v>
      </c>
      <c r="D17" s="16">
        <f>'SO 01 - A4 - Uznatelné'!O2</f>
        <v>0</v>
      </c>
      <c r="E17" s="16">
        <f t="shared" si="0"/>
        <v>0</v>
      </c>
    </row>
    <row r="18" spans="1:5" ht="12.75" customHeight="1" x14ac:dyDescent="0.2">
      <c r="A18" s="15" t="s">
        <v>846</v>
      </c>
      <c r="B18" s="15" t="s">
        <v>847</v>
      </c>
      <c r="C18" s="16">
        <f>'SO 01 - A5 - Uznatelné'!I3</f>
        <v>0</v>
      </c>
      <c r="D18" s="16">
        <f>'SO 01 - A5 - Uznatelné'!O2</f>
        <v>0</v>
      </c>
      <c r="E18" s="16">
        <f t="shared" si="0"/>
        <v>0</v>
      </c>
    </row>
    <row r="19" spans="1:5" ht="12.75" customHeight="1" x14ac:dyDescent="0.2">
      <c r="A19" s="15" t="s">
        <v>907</v>
      </c>
      <c r="B19" s="15" t="s">
        <v>908</v>
      </c>
      <c r="C19" s="16">
        <f>'SO 01 - A5-1 - Uznatelné'!I3</f>
        <v>0</v>
      </c>
      <c r="D19" s="16">
        <f>'SO 01 - A5-1 - Uznatelné'!O2</f>
        <v>0</v>
      </c>
      <c r="E19" s="16">
        <f t="shared" si="0"/>
        <v>0</v>
      </c>
    </row>
    <row r="20" spans="1:5" ht="12.75" customHeight="1" x14ac:dyDescent="0.2">
      <c r="A20" s="15" t="s">
        <v>929</v>
      </c>
      <c r="B20" s="15" t="s">
        <v>930</v>
      </c>
      <c r="C20" s="16">
        <f>'SO 01 - A6 - Uznatelné'!I3</f>
        <v>0</v>
      </c>
      <c r="D20" s="16">
        <f>'SO 01 - A6 - Uznatelné'!O2</f>
        <v>0</v>
      </c>
      <c r="E20" s="16">
        <f t="shared" si="0"/>
        <v>0</v>
      </c>
    </row>
    <row r="21" spans="1:5" ht="12.75" customHeight="1" x14ac:dyDescent="0.2">
      <c r="A21" s="15" t="s">
        <v>980</v>
      </c>
      <c r="B21" s="15" t="s">
        <v>981</v>
      </c>
      <c r="C21" s="16">
        <f>'SO 01A - Uznatelné'!I3</f>
        <v>0</v>
      </c>
      <c r="D21" s="16">
        <f>'SO 01A - Uznatelné'!O2</f>
        <v>0</v>
      </c>
      <c r="E21" s="16">
        <f t="shared" si="0"/>
        <v>0</v>
      </c>
    </row>
    <row r="22" spans="1:5" ht="12.75" customHeight="1" x14ac:dyDescent="0.2">
      <c r="A22" s="15" t="s">
        <v>1040</v>
      </c>
      <c r="B22" s="15" t="s">
        <v>1041</v>
      </c>
      <c r="C22" s="16">
        <f>'SO 02 - Uznatelné'!I3</f>
        <v>0</v>
      </c>
      <c r="D22" s="16">
        <f>'SO 02 - Uznatelné'!O2</f>
        <v>0</v>
      </c>
      <c r="E22" s="16">
        <f t="shared" si="0"/>
        <v>0</v>
      </c>
    </row>
    <row r="23" spans="1:5" ht="12.75" customHeight="1" x14ac:dyDescent="0.2">
      <c r="A23" s="36" t="s">
        <v>1149</v>
      </c>
      <c r="B23" s="37"/>
      <c r="C23" s="34">
        <f>SUM(C24:C30)</f>
        <v>0</v>
      </c>
      <c r="D23" s="34">
        <f>SUM(D24:D30)</f>
        <v>0</v>
      </c>
      <c r="E23" s="34">
        <f>SUM(E24:E30)</f>
        <v>0</v>
      </c>
    </row>
    <row r="24" spans="1:5" ht="12.75" customHeight="1" x14ac:dyDescent="0.2">
      <c r="A24" s="15" t="s">
        <v>18</v>
      </c>
      <c r="B24" s="15" t="s">
        <v>28</v>
      </c>
      <c r="C24" s="16">
        <f>'VRN Neuznatelné'!I3</f>
        <v>0</v>
      </c>
      <c r="D24" s="16">
        <f>'VRN Neuznatelné'!O2</f>
        <v>0</v>
      </c>
      <c r="E24" s="16">
        <f t="shared" si="0"/>
        <v>0</v>
      </c>
    </row>
    <row r="25" spans="1:5" ht="12.75" customHeight="1" x14ac:dyDescent="0.2">
      <c r="A25" s="15" t="s">
        <v>106</v>
      </c>
      <c r="B25" s="15" t="s">
        <v>107</v>
      </c>
      <c r="C25" s="16">
        <f>'SO 01 - A - Neuznatelné'!I3</f>
        <v>0</v>
      </c>
      <c r="D25" s="16">
        <f>'SO 01 - A - Neuznatelné'!O2</f>
        <v>0</v>
      </c>
      <c r="E25" s="16">
        <f t="shared" si="0"/>
        <v>0</v>
      </c>
    </row>
    <row r="26" spans="1:5" ht="12.75" customHeight="1" x14ac:dyDescent="0.2">
      <c r="A26" s="15" t="s">
        <v>573</v>
      </c>
      <c r="B26" s="15" t="s">
        <v>574</v>
      </c>
      <c r="C26" s="16">
        <f>'SO 01 - A1 - Neuznatelné'!I3</f>
        <v>0</v>
      </c>
      <c r="D26" s="16">
        <f>'SO 01 - A1 - Neuznatelné'!O2</f>
        <v>0</v>
      </c>
      <c r="E26" s="16">
        <f t="shared" si="0"/>
        <v>0</v>
      </c>
    </row>
    <row r="27" spans="1:5" ht="12.75" customHeight="1" x14ac:dyDescent="0.2">
      <c r="A27" s="15" t="s">
        <v>980</v>
      </c>
      <c r="B27" s="15" t="s">
        <v>981</v>
      </c>
      <c r="C27" s="16">
        <f>'SO 01A - Neuznatelné'!I3</f>
        <v>0</v>
      </c>
      <c r="D27" s="16">
        <f>'SO 01A - Neuznatelné'!O2</f>
        <v>0</v>
      </c>
      <c r="E27" s="16">
        <f t="shared" si="0"/>
        <v>0</v>
      </c>
    </row>
    <row r="28" spans="1:5" ht="12.75" customHeight="1" x14ac:dyDescent="0.2">
      <c r="A28" s="15" t="s">
        <v>1169</v>
      </c>
      <c r="B28" s="15" t="s">
        <v>1170</v>
      </c>
      <c r="C28" s="16">
        <f>'SO 03 - Neuznatelné'!I3</f>
        <v>0</v>
      </c>
      <c r="D28" s="16">
        <f>'SO 03 - Neuznatelné'!O2</f>
        <v>0</v>
      </c>
      <c r="E28" s="16">
        <f t="shared" si="0"/>
        <v>0</v>
      </c>
    </row>
    <row r="29" spans="1:5" ht="12.75" customHeight="1" x14ac:dyDescent="0.2">
      <c r="A29" s="15" t="s">
        <v>1372</v>
      </c>
      <c r="B29" s="15" t="s">
        <v>1373</v>
      </c>
      <c r="C29" s="16">
        <f>'SO 04 - Neuznatelné'!I3</f>
        <v>0</v>
      </c>
      <c r="D29" s="16">
        <f>'SO 04 - Neuznatelné'!O2</f>
        <v>0</v>
      </c>
      <c r="E29" s="16">
        <f t="shared" si="0"/>
        <v>0</v>
      </c>
    </row>
    <row r="30" spans="1:5" ht="12.75" customHeight="1" x14ac:dyDescent="0.2">
      <c r="A30" s="15" t="s">
        <v>1547</v>
      </c>
      <c r="B30" s="15" t="s">
        <v>1548</v>
      </c>
      <c r="C30" s="16">
        <f>'SO 05 - Neuznatelné'!I3</f>
        <v>0</v>
      </c>
      <c r="D30" s="16">
        <f>'SO 05 - Neuznatelné'!O2</f>
        <v>0</v>
      </c>
      <c r="E30" s="16">
        <f t="shared" si="0"/>
        <v>0</v>
      </c>
    </row>
  </sheetData>
  <sheetProtection algorithmName="SHA-512" hashValue="k9bzLoXXYBrAyxNJ5xmuJd/9QZWxRohB/36yOVWTDcNUJv2Vk0/7vQ7UYGf/h9XphqCPTJGZ3tc1Uu3L1IZOIA==" saltValue="3479GUm+2TJYaFvonSCuhQ==" spinCount="100000" sheet="1" objects="1" scenarios="1"/>
  <mergeCells count="6">
    <mergeCell ref="A23:B23"/>
    <mergeCell ref="A1:A3"/>
    <mergeCell ref="B2:B3"/>
    <mergeCell ref="B4:D4"/>
    <mergeCell ref="B5:D5"/>
    <mergeCell ref="A10:B10"/>
  </mergeCells>
  <pageMargins left="0.25" right="0.25" top="0.75" bottom="0.75" header="0.3" footer="0.3"/>
  <pageSetup paperSize="9" scale="92" fitToHeight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328"/>
  <sheetViews>
    <sheetView zoomScaleNormal="100" workbookViewId="0">
      <pane ySplit="9" topLeftCell="A10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0+O10+O143+O150+O160+O191+O195+O280</f>
        <v>0</v>
      </c>
      <c r="P2" t="s">
        <v>26</v>
      </c>
    </row>
    <row r="3" spans="1:18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846</v>
      </c>
      <c r="I3" s="31">
        <f>0+I10+I143+I150+I160+I191+I195+I280</f>
        <v>0</v>
      </c>
      <c r="O3" t="s">
        <v>22</v>
      </c>
      <c r="P3" t="s">
        <v>25</v>
      </c>
    </row>
    <row r="4" spans="1:18" ht="15" customHeight="1" x14ac:dyDescent="0.2">
      <c r="A4" t="s">
        <v>16</v>
      </c>
      <c r="B4" s="10" t="s">
        <v>17</v>
      </c>
      <c r="C4" s="43" t="s">
        <v>18</v>
      </c>
      <c r="D4" s="38"/>
      <c r="E4" s="11" t="s">
        <v>19</v>
      </c>
      <c r="F4" s="1"/>
      <c r="G4" s="1"/>
      <c r="H4" s="9"/>
      <c r="I4" s="9"/>
      <c r="O4" t="s">
        <v>23</v>
      </c>
      <c r="P4" t="s">
        <v>25</v>
      </c>
    </row>
    <row r="5" spans="1:18" ht="12.75" customHeight="1" x14ac:dyDescent="0.2">
      <c r="A5" t="s">
        <v>20</v>
      </c>
      <c r="B5" s="10" t="s">
        <v>17</v>
      </c>
      <c r="C5" s="43" t="s">
        <v>103</v>
      </c>
      <c r="D5" s="38"/>
      <c r="E5" s="11" t="s">
        <v>104</v>
      </c>
      <c r="F5" s="1"/>
      <c r="G5" s="1"/>
      <c r="H5" s="1"/>
      <c r="I5" s="1"/>
      <c r="O5" t="s">
        <v>24</v>
      </c>
      <c r="P5" t="s">
        <v>27</v>
      </c>
    </row>
    <row r="6" spans="1:18" ht="12.75" customHeight="1" x14ac:dyDescent="0.2">
      <c r="A6" t="s">
        <v>105</v>
      </c>
      <c r="B6" s="13" t="s">
        <v>21</v>
      </c>
      <c r="C6" s="44" t="s">
        <v>846</v>
      </c>
      <c r="D6" s="45"/>
      <c r="E6" s="14" t="s">
        <v>847</v>
      </c>
      <c r="F6" s="5"/>
      <c r="G6" s="5"/>
      <c r="H6" s="5"/>
      <c r="I6" s="5"/>
    </row>
    <row r="7" spans="1:18" ht="12.75" customHeight="1" x14ac:dyDescent="0.2">
      <c r="A7" s="42" t="s">
        <v>29</v>
      </c>
      <c r="B7" s="42" t="s">
        <v>31</v>
      </c>
      <c r="C7" s="42" t="s">
        <v>32</v>
      </c>
      <c r="D7" s="42" t="s">
        <v>33</v>
      </c>
      <c r="E7" s="42" t="s">
        <v>34</v>
      </c>
      <c r="F7" s="42" t="s">
        <v>36</v>
      </c>
      <c r="G7" s="42" t="s">
        <v>38</v>
      </c>
      <c r="H7" s="42" t="s">
        <v>40</v>
      </c>
      <c r="I7" s="42"/>
    </row>
    <row r="8" spans="1:18" ht="12.75" customHeight="1" x14ac:dyDescent="0.2">
      <c r="A8" s="42"/>
      <c r="B8" s="42"/>
      <c r="C8" s="42"/>
      <c r="D8" s="42"/>
      <c r="E8" s="42"/>
      <c r="F8" s="42"/>
      <c r="G8" s="42"/>
      <c r="H8" s="12" t="s">
        <v>41</v>
      </c>
      <c r="I8" s="12" t="s">
        <v>43</v>
      </c>
    </row>
    <row r="9" spans="1:18" ht="12.75" customHeight="1" x14ac:dyDescent="0.2">
      <c r="A9" s="12" t="s">
        <v>30</v>
      </c>
      <c r="B9" s="12" t="s">
        <v>25</v>
      </c>
      <c r="C9" s="12" t="s">
        <v>27</v>
      </c>
      <c r="D9" s="12" t="s">
        <v>26</v>
      </c>
      <c r="E9" s="12" t="s">
        <v>35</v>
      </c>
      <c r="F9" s="12" t="s">
        <v>37</v>
      </c>
      <c r="G9" s="12" t="s">
        <v>39</v>
      </c>
      <c r="H9" s="12" t="s">
        <v>42</v>
      </c>
      <c r="I9" s="12" t="s">
        <v>44</v>
      </c>
    </row>
    <row r="10" spans="1:18" ht="12.75" customHeight="1" x14ac:dyDescent="0.2">
      <c r="A10" s="18" t="s">
        <v>45</v>
      </c>
      <c r="B10" s="18"/>
      <c r="C10" s="19" t="s">
        <v>25</v>
      </c>
      <c r="D10" s="18"/>
      <c r="E10" s="20" t="s">
        <v>99</v>
      </c>
      <c r="F10" s="18"/>
      <c r="G10" s="18"/>
      <c r="H10" s="47"/>
      <c r="I10" s="21">
        <f>0+Q10</f>
        <v>0</v>
      </c>
      <c r="O10">
        <f>0+R10</f>
        <v>0</v>
      </c>
      <c r="Q10">
        <f>0+I11+I14+I17+I20+I23+I26+I29+I32+I35+I38+I41+I44+I47+I50+I53+I56+I59+I62+I65+I68+I71+I74+I77+I80+I83+I86+I89+I92+I95+I98+I101+I104+I107+I110+I113+I116+I119+I122+I125+I128+I131+I134+I137+I140</f>
        <v>0</v>
      </c>
      <c r="R10">
        <f>0+O11+O14+O17+O20+O23+O26+O29+O32+O35+O38+O41+O44+O47+O50+O53+O56+O59+O62+O65+O68+O71+O74+O77+O80+O83+O86+O89+O92+O95+O98+O101+O104+O107+O110+O113+O116+O119+O122+O125+O128+O131+O134+O137+O140</f>
        <v>0</v>
      </c>
    </row>
    <row r="11" spans="1:18" ht="25.5" x14ac:dyDescent="0.2">
      <c r="A11" s="17" t="s">
        <v>47</v>
      </c>
      <c r="B11" s="22" t="s">
        <v>25</v>
      </c>
      <c r="C11" s="22" t="s">
        <v>108</v>
      </c>
      <c r="D11" s="17" t="s">
        <v>49</v>
      </c>
      <c r="E11" s="23" t="s">
        <v>109</v>
      </c>
      <c r="F11" s="24" t="s">
        <v>110</v>
      </c>
      <c r="G11" s="25">
        <v>1.3</v>
      </c>
      <c r="H11" s="48"/>
      <c r="I11" s="25">
        <f>ROUND(ROUND(H11,1)*ROUND(G11,1),1)</f>
        <v>0</v>
      </c>
      <c r="O11">
        <f>(I11*21)/100</f>
        <v>0</v>
      </c>
      <c r="P11" t="s">
        <v>27</v>
      </c>
    </row>
    <row r="12" spans="1:18" ht="38.25" x14ac:dyDescent="0.2">
      <c r="A12" s="26" t="s">
        <v>52</v>
      </c>
      <c r="E12" s="27" t="s">
        <v>848</v>
      </c>
      <c r="H12" s="49"/>
    </row>
    <row r="13" spans="1:18" x14ac:dyDescent="0.2">
      <c r="A13" s="30" t="s">
        <v>54</v>
      </c>
      <c r="E13" s="29" t="s">
        <v>849</v>
      </c>
      <c r="H13" s="49"/>
    </row>
    <row r="14" spans="1:18" x14ac:dyDescent="0.2">
      <c r="A14" s="17" t="s">
        <v>47</v>
      </c>
      <c r="B14" s="22" t="s">
        <v>27</v>
      </c>
      <c r="C14" s="22" t="s">
        <v>579</v>
      </c>
      <c r="D14" s="17" t="s">
        <v>49</v>
      </c>
      <c r="E14" s="23" t="s">
        <v>580</v>
      </c>
      <c r="F14" s="24" t="s">
        <v>110</v>
      </c>
      <c r="G14" s="25">
        <v>13</v>
      </c>
      <c r="H14" s="48"/>
      <c r="I14" s="25">
        <f>ROUND(ROUND(H14,1)*ROUND(G14,1),1)</f>
        <v>0</v>
      </c>
      <c r="O14">
        <f>(I14*21)/100</f>
        <v>0</v>
      </c>
      <c r="P14" t="s">
        <v>27</v>
      </c>
    </row>
    <row r="15" spans="1:18" ht="25.5" x14ac:dyDescent="0.2">
      <c r="A15" s="26" t="s">
        <v>52</v>
      </c>
      <c r="E15" s="27" t="s">
        <v>122</v>
      </c>
      <c r="H15" s="49"/>
    </row>
    <row r="16" spans="1:18" x14ac:dyDescent="0.2">
      <c r="A16" s="30" t="s">
        <v>54</v>
      </c>
      <c r="E16" s="29" t="s">
        <v>850</v>
      </c>
      <c r="H16" s="49"/>
    </row>
    <row r="17" spans="1:16" x14ac:dyDescent="0.2">
      <c r="A17" s="17" t="s">
        <v>47</v>
      </c>
      <c r="B17" s="22" t="s">
        <v>26</v>
      </c>
      <c r="C17" s="22" t="s">
        <v>116</v>
      </c>
      <c r="D17" s="17" t="s">
        <v>49</v>
      </c>
      <c r="E17" s="23" t="s">
        <v>117</v>
      </c>
      <c r="F17" s="24" t="s">
        <v>110</v>
      </c>
      <c r="G17" s="25">
        <v>1.3</v>
      </c>
      <c r="H17" s="48"/>
      <c r="I17" s="25">
        <f>ROUND(ROUND(H17,1)*ROUND(G17,1),1)</f>
        <v>0</v>
      </c>
      <c r="O17">
        <f>(I17*21)/100</f>
        <v>0</v>
      </c>
      <c r="P17" t="s">
        <v>27</v>
      </c>
    </row>
    <row r="18" spans="1:16" ht="25.5" x14ac:dyDescent="0.2">
      <c r="A18" s="26" t="s">
        <v>52</v>
      </c>
      <c r="E18" s="27" t="s">
        <v>851</v>
      </c>
      <c r="H18" s="49"/>
    </row>
    <row r="19" spans="1:16" x14ac:dyDescent="0.2">
      <c r="A19" s="30" t="s">
        <v>54</v>
      </c>
      <c r="E19" s="29" t="s">
        <v>849</v>
      </c>
      <c r="H19" s="49"/>
    </row>
    <row r="20" spans="1:16" x14ac:dyDescent="0.2">
      <c r="A20" s="17" t="s">
        <v>47</v>
      </c>
      <c r="B20" s="22" t="s">
        <v>35</v>
      </c>
      <c r="C20" s="22" t="s">
        <v>852</v>
      </c>
      <c r="D20" s="17" t="s">
        <v>49</v>
      </c>
      <c r="E20" s="23" t="s">
        <v>853</v>
      </c>
      <c r="F20" s="24" t="s">
        <v>110</v>
      </c>
      <c r="G20" s="25">
        <v>127.5</v>
      </c>
      <c r="H20" s="48"/>
      <c r="I20" s="25">
        <f>ROUND(ROUND(H20,1)*ROUND(G20,1),1)</f>
        <v>0</v>
      </c>
      <c r="O20">
        <f>(I20*21)/100</f>
        <v>0</v>
      </c>
      <c r="P20" t="s">
        <v>27</v>
      </c>
    </row>
    <row r="21" spans="1:16" ht="25.5" x14ac:dyDescent="0.2">
      <c r="A21" s="26" t="s">
        <v>52</v>
      </c>
      <c r="E21" s="27" t="s">
        <v>126</v>
      </c>
      <c r="H21" s="49"/>
    </row>
    <row r="22" spans="1:16" x14ac:dyDescent="0.2">
      <c r="A22" s="30" t="s">
        <v>54</v>
      </c>
      <c r="E22" s="29" t="s">
        <v>854</v>
      </c>
      <c r="H22" s="49"/>
    </row>
    <row r="23" spans="1:16" x14ac:dyDescent="0.2">
      <c r="A23" s="17" t="s">
        <v>47</v>
      </c>
      <c r="B23" s="22" t="s">
        <v>37</v>
      </c>
      <c r="C23" s="22" t="s">
        <v>855</v>
      </c>
      <c r="D23" s="17" t="s">
        <v>49</v>
      </c>
      <c r="E23" s="23" t="s">
        <v>856</v>
      </c>
      <c r="F23" s="24" t="s">
        <v>110</v>
      </c>
      <c r="G23" s="25">
        <v>127.5</v>
      </c>
      <c r="H23" s="48"/>
      <c r="I23" s="25">
        <f>ROUND(ROUND(H23,1)*ROUND(G23,1),1)</f>
        <v>0</v>
      </c>
      <c r="O23">
        <f>(I23*21)/100</f>
        <v>0</v>
      </c>
      <c r="P23" t="s">
        <v>27</v>
      </c>
    </row>
    <row r="24" spans="1:16" ht="38.25" x14ac:dyDescent="0.2">
      <c r="A24" s="26" t="s">
        <v>52</v>
      </c>
      <c r="E24" s="27" t="s">
        <v>130</v>
      </c>
      <c r="H24" s="49"/>
    </row>
    <row r="25" spans="1:16" x14ac:dyDescent="0.2">
      <c r="A25" s="30" t="s">
        <v>54</v>
      </c>
      <c r="E25" s="29" t="s">
        <v>857</v>
      </c>
      <c r="H25" s="49"/>
    </row>
    <row r="26" spans="1:16" ht="25.5" x14ac:dyDescent="0.2">
      <c r="A26" s="17" t="s">
        <v>47</v>
      </c>
      <c r="B26" s="22" t="s">
        <v>39</v>
      </c>
      <c r="C26" s="22" t="s">
        <v>132</v>
      </c>
      <c r="D26" s="17" t="s">
        <v>49</v>
      </c>
      <c r="E26" s="23" t="s">
        <v>133</v>
      </c>
      <c r="F26" s="24" t="s">
        <v>110</v>
      </c>
      <c r="G26" s="25">
        <v>177</v>
      </c>
      <c r="H26" s="48"/>
      <c r="I26" s="25">
        <f>ROUND(ROUND(H26,1)*ROUND(G26,1),1)</f>
        <v>0</v>
      </c>
      <c r="O26">
        <f>(I26*21)/100</f>
        <v>0</v>
      </c>
      <c r="P26" t="s">
        <v>27</v>
      </c>
    </row>
    <row r="27" spans="1:16" ht="25.5" x14ac:dyDescent="0.2">
      <c r="A27" s="26" t="s">
        <v>52</v>
      </c>
      <c r="E27" s="27" t="s">
        <v>126</v>
      </c>
      <c r="H27" s="49"/>
    </row>
    <row r="28" spans="1:16" x14ac:dyDescent="0.2">
      <c r="A28" s="30" t="s">
        <v>54</v>
      </c>
      <c r="E28" s="29" t="s">
        <v>858</v>
      </c>
      <c r="H28" s="49"/>
    </row>
    <row r="29" spans="1:16" ht="25.5" x14ac:dyDescent="0.2">
      <c r="A29" s="17" t="s">
        <v>47</v>
      </c>
      <c r="B29" s="22" t="s">
        <v>66</v>
      </c>
      <c r="C29" s="22" t="s">
        <v>590</v>
      </c>
      <c r="D29" s="17" t="s">
        <v>49</v>
      </c>
      <c r="E29" s="23" t="s">
        <v>591</v>
      </c>
      <c r="F29" s="24" t="s">
        <v>110</v>
      </c>
      <c r="G29" s="25">
        <v>24.7</v>
      </c>
      <c r="H29" s="48"/>
      <c r="I29" s="25">
        <f>ROUND(ROUND(H29,1)*ROUND(G29,1),1)</f>
        <v>0</v>
      </c>
      <c r="O29">
        <f>(I29*21)/100</f>
        <v>0</v>
      </c>
      <c r="P29" t="s">
        <v>27</v>
      </c>
    </row>
    <row r="30" spans="1:16" ht="25.5" x14ac:dyDescent="0.2">
      <c r="A30" s="26" t="s">
        <v>52</v>
      </c>
      <c r="E30" s="27" t="s">
        <v>126</v>
      </c>
      <c r="H30" s="49"/>
    </row>
    <row r="31" spans="1:16" x14ac:dyDescent="0.2">
      <c r="A31" s="30" t="s">
        <v>54</v>
      </c>
      <c r="E31" s="29" t="s">
        <v>859</v>
      </c>
      <c r="H31" s="49"/>
    </row>
    <row r="32" spans="1:16" x14ac:dyDescent="0.2">
      <c r="A32" s="17" t="s">
        <v>47</v>
      </c>
      <c r="B32" s="22" t="s">
        <v>69</v>
      </c>
      <c r="C32" s="22" t="s">
        <v>138</v>
      </c>
      <c r="D32" s="17" t="s">
        <v>49</v>
      </c>
      <c r="E32" s="23" t="s">
        <v>139</v>
      </c>
      <c r="F32" s="24" t="s">
        <v>140</v>
      </c>
      <c r="G32" s="25">
        <v>1.5</v>
      </c>
      <c r="H32" s="48"/>
      <c r="I32" s="25">
        <f>ROUND(ROUND(H32,1)*ROUND(G32,1),1)</f>
        <v>0</v>
      </c>
      <c r="O32">
        <f>(I32*21)/100</f>
        <v>0</v>
      </c>
      <c r="P32" t="s">
        <v>27</v>
      </c>
    </row>
    <row r="33" spans="1:16" ht="25.5" x14ac:dyDescent="0.2">
      <c r="A33" s="26" t="s">
        <v>52</v>
      </c>
      <c r="E33" s="27" t="s">
        <v>860</v>
      </c>
      <c r="H33" s="49"/>
    </row>
    <row r="34" spans="1:16" x14ac:dyDescent="0.2">
      <c r="A34" s="30" t="s">
        <v>54</v>
      </c>
      <c r="E34" s="29" t="s">
        <v>49</v>
      </c>
      <c r="H34" s="49"/>
    </row>
    <row r="35" spans="1:16" x14ac:dyDescent="0.2">
      <c r="A35" s="17" t="s">
        <v>47</v>
      </c>
      <c r="B35" s="22" t="s">
        <v>42</v>
      </c>
      <c r="C35" s="22" t="s">
        <v>143</v>
      </c>
      <c r="D35" s="17" t="s">
        <v>49</v>
      </c>
      <c r="E35" s="23" t="s">
        <v>144</v>
      </c>
      <c r="F35" s="24" t="s">
        <v>140</v>
      </c>
      <c r="G35" s="25">
        <v>1.5</v>
      </c>
      <c r="H35" s="48"/>
      <c r="I35" s="25">
        <f>ROUND(ROUND(H35,1)*ROUND(G35,1),1)</f>
        <v>0</v>
      </c>
      <c r="O35">
        <f>(I35*21)/100</f>
        <v>0</v>
      </c>
      <c r="P35" t="s">
        <v>27</v>
      </c>
    </row>
    <row r="36" spans="1:16" ht="25.5" x14ac:dyDescent="0.2">
      <c r="A36" s="26" t="s">
        <v>52</v>
      </c>
      <c r="E36" s="27" t="s">
        <v>860</v>
      </c>
      <c r="H36" s="49"/>
    </row>
    <row r="37" spans="1:16" x14ac:dyDescent="0.2">
      <c r="A37" s="30" t="s">
        <v>54</v>
      </c>
      <c r="E37" s="29" t="s">
        <v>49</v>
      </c>
      <c r="H37" s="49"/>
    </row>
    <row r="38" spans="1:16" x14ac:dyDescent="0.2">
      <c r="A38" s="17" t="s">
        <v>47</v>
      </c>
      <c r="B38" s="22" t="s">
        <v>44</v>
      </c>
      <c r="C38" s="22" t="s">
        <v>146</v>
      </c>
      <c r="D38" s="17" t="s">
        <v>49</v>
      </c>
      <c r="E38" s="23" t="s">
        <v>147</v>
      </c>
      <c r="F38" s="24" t="s">
        <v>148</v>
      </c>
      <c r="G38" s="25">
        <v>20</v>
      </c>
      <c r="H38" s="48"/>
      <c r="I38" s="25">
        <f>ROUND(ROUND(H38,1)*ROUND(G38,1),1)</f>
        <v>0</v>
      </c>
      <c r="O38">
        <f>(I38*21)/100</f>
        <v>0</v>
      </c>
      <c r="P38" t="s">
        <v>27</v>
      </c>
    </row>
    <row r="39" spans="1:16" x14ac:dyDescent="0.2">
      <c r="A39" s="26" t="s">
        <v>52</v>
      </c>
      <c r="E39" s="27" t="s">
        <v>149</v>
      </c>
      <c r="H39" s="49"/>
    </row>
    <row r="40" spans="1:16" x14ac:dyDescent="0.2">
      <c r="A40" s="30" t="s">
        <v>54</v>
      </c>
      <c r="E40" s="29" t="s">
        <v>49</v>
      </c>
      <c r="H40" s="49"/>
    </row>
    <row r="41" spans="1:16" x14ac:dyDescent="0.2">
      <c r="A41" s="17" t="s">
        <v>47</v>
      </c>
      <c r="B41" s="22" t="s">
        <v>76</v>
      </c>
      <c r="C41" s="22" t="s">
        <v>150</v>
      </c>
      <c r="D41" s="17" t="s">
        <v>49</v>
      </c>
      <c r="E41" s="23" t="s">
        <v>151</v>
      </c>
      <c r="F41" s="24" t="s">
        <v>152</v>
      </c>
      <c r="G41" s="25">
        <v>20</v>
      </c>
      <c r="H41" s="48"/>
      <c r="I41" s="25">
        <f>ROUND(ROUND(H41,1)*ROUND(G41,1),1)</f>
        <v>0</v>
      </c>
      <c r="O41">
        <f>(I41*21)/100</f>
        <v>0</v>
      </c>
      <c r="P41" t="s">
        <v>27</v>
      </c>
    </row>
    <row r="42" spans="1:16" x14ac:dyDescent="0.2">
      <c r="A42" s="26" t="s">
        <v>52</v>
      </c>
      <c r="E42" s="27" t="s">
        <v>149</v>
      </c>
      <c r="H42" s="49"/>
    </row>
    <row r="43" spans="1:16" x14ac:dyDescent="0.2">
      <c r="A43" s="30" t="s">
        <v>54</v>
      </c>
      <c r="E43" s="29" t="s">
        <v>49</v>
      </c>
      <c r="H43" s="49"/>
    </row>
    <row r="44" spans="1:16" x14ac:dyDescent="0.2">
      <c r="A44" s="17" t="s">
        <v>47</v>
      </c>
      <c r="B44" s="22" t="s">
        <v>79</v>
      </c>
      <c r="C44" s="22" t="s">
        <v>157</v>
      </c>
      <c r="D44" s="17" t="s">
        <v>49</v>
      </c>
      <c r="E44" s="23" t="s">
        <v>158</v>
      </c>
      <c r="F44" s="24" t="s">
        <v>159</v>
      </c>
      <c r="G44" s="25">
        <v>15.4</v>
      </c>
      <c r="H44" s="48"/>
      <c r="I44" s="25">
        <f>ROUND(ROUND(H44,1)*ROUND(G44,1),1)</f>
        <v>0</v>
      </c>
      <c r="O44">
        <f>(I44*21)/100</f>
        <v>0</v>
      </c>
      <c r="P44" t="s">
        <v>27</v>
      </c>
    </row>
    <row r="45" spans="1:16" x14ac:dyDescent="0.2">
      <c r="A45" s="26" t="s">
        <v>52</v>
      </c>
      <c r="E45" s="27" t="s">
        <v>160</v>
      </c>
      <c r="H45" s="49"/>
    </row>
    <row r="46" spans="1:16" x14ac:dyDescent="0.2">
      <c r="A46" s="30" t="s">
        <v>54</v>
      </c>
      <c r="E46" s="29" t="s">
        <v>49</v>
      </c>
      <c r="H46" s="49"/>
    </row>
    <row r="47" spans="1:16" x14ac:dyDescent="0.2">
      <c r="A47" s="17" t="s">
        <v>47</v>
      </c>
      <c r="B47" s="22" t="s">
        <v>82</v>
      </c>
      <c r="C47" s="22" t="s">
        <v>161</v>
      </c>
      <c r="D47" s="17" t="s">
        <v>49</v>
      </c>
      <c r="E47" s="23" t="s">
        <v>162</v>
      </c>
      <c r="F47" s="24" t="s">
        <v>159</v>
      </c>
      <c r="G47" s="25">
        <v>11.7</v>
      </c>
      <c r="H47" s="48"/>
      <c r="I47" s="25">
        <f>ROUND(ROUND(H47,1)*ROUND(G47,1),1)</f>
        <v>0</v>
      </c>
      <c r="O47">
        <f>(I47*21)/100</f>
        <v>0</v>
      </c>
      <c r="P47" t="s">
        <v>27</v>
      </c>
    </row>
    <row r="48" spans="1:16" ht="25.5" x14ac:dyDescent="0.2">
      <c r="A48" s="26" t="s">
        <v>52</v>
      </c>
      <c r="E48" s="27" t="s">
        <v>861</v>
      </c>
      <c r="H48" s="49"/>
    </row>
    <row r="49" spans="1:16" x14ac:dyDescent="0.2">
      <c r="A49" s="30" t="s">
        <v>54</v>
      </c>
      <c r="E49" s="29" t="s">
        <v>862</v>
      </c>
      <c r="H49" s="49"/>
    </row>
    <row r="50" spans="1:16" x14ac:dyDescent="0.2">
      <c r="A50" s="17" t="s">
        <v>47</v>
      </c>
      <c r="B50" s="22" t="s">
        <v>85</v>
      </c>
      <c r="C50" s="22" t="s">
        <v>595</v>
      </c>
      <c r="D50" s="17" t="s">
        <v>49</v>
      </c>
      <c r="E50" s="23" t="s">
        <v>596</v>
      </c>
      <c r="F50" s="24" t="s">
        <v>159</v>
      </c>
      <c r="G50" s="25">
        <v>294.3</v>
      </c>
      <c r="H50" s="48"/>
      <c r="I50" s="25">
        <f>ROUND(ROUND(H50,1)*ROUND(G50,1),1)</f>
        <v>0</v>
      </c>
      <c r="O50">
        <f>(I50*21)/100</f>
        <v>0</v>
      </c>
      <c r="P50" t="s">
        <v>27</v>
      </c>
    </row>
    <row r="51" spans="1:16" ht="25.5" x14ac:dyDescent="0.2">
      <c r="A51" s="26" t="s">
        <v>52</v>
      </c>
      <c r="E51" s="27" t="s">
        <v>167</v>
      </c>
      <c r="H51" s="49"/>
    </row>
    <row r="52" spans="1:16" x14ac:dyDescent="0.2">
      <c r="A52" s="30" t="s">
        <v>54</v>
      </c>
      <c r="E52" s="29" t="s">
        <v>49</v>
      </c>
      <c r="H52" s="49"/>
    </row>
    <row r="53" spans="1:16" x14ac:dyDescent="0.2">
      <c r="A53" s="17" t="s">
        <v>47</v>
      </c>
      <c r="B53" s="22" t="s">
        <v>88</v>
      </c>
      <c r="C53" s="22" t="s">
        <v>168</v>
      </c>
      <c r="D53" s="17" t="s">
        <v>49</v>
      </c>
      <c r="E53" s="23" t="s">
        <v>169</v>
      </c>
      <c r="F53" s="24" t="s">
        <v>159</v>
      </c>
      <c r="G53" s="25">
        <v>294.3</v>
      </c>
      <c r="H53" s="48"/>
      <c r="I53" s="25">
        <f>ROUND(ROUND(H53,1)*ROUND(G53,1),1)</f>
        <v>0</v>
      </c>
      <c r="O53">
        <f>(I53*21)/100</f>
        <v>0</v>
      </c>
      <c r="P53" t="s">
        <v>27</v>
      </c>
    </row>
    <row r="54" spans="1:16" x14ac:dyDescent="0.2">
      <c r="A54" s="26" t="s">
        <v>52</v>
      </c>
      <c r="E54" s="27" t="s">
        <v>160</v>
      </c>
      <c r="H54" s="49"/>
    </row>
    <row r="55" spans="1:16" x14ac:dyDescent="0.2">
      <c r="A55" s="30" t="s">
        <v>54</v>
      </c>
      <c r="E55" s="29" t="s">
        <v>49</v>
      </c>
      <c r="H55" s="49"/>
    </row>
    <row r="56" spans="1:16" x14ac:dyDescent="0.2">
      <c r="A56" s="17" t="s">
        <v>47</v>
      </c>
      <c r="B56" s="22" t="s">
        <v>91</v>
      </c>
      <c r="C56" s="22" t="s">
        <v>170</v>
      </c>
      <c r="D56" s="17" t="s">
        <v>49</v>
      </c>
      <c r="E56" s="23" t="s">
        <v>171</v>
      </c>
      <c r="F56" s="24" t="s">
        <v>159</v>
      </c>
      <c r="G56" s="25">
        <v>3.8</v>
      </c>
      <c r="H56" s="48"/>
      <c r="I56" s="25">
        <f>ROUND(ROUND(H56,1)*ROUND(G56,1),1)</f>
        <v>0</v>
      </c>
      <c r="O56">
        <f>(I56*21)/100</f>
        <v>0</v>
      </c>
      <c r="P56" t="s">
        <v>27</v>
      </c>
    </row>
    <row r="57" spans="1:16" x14ac:dyDescent="0.2">
      <c r="A57" s="26" t="s">
        <v>52</v>
      </c>
      <c r="E57" s="27" t="s">
        <v>172</v>
      </c>
      <c r="H57" s="49"/>
    </row>
    <row r="58" spans="1:16" x14ac:dyDescent="0.2">
      <c r="A58" s="30" t="s">
        <v>54</v>
      </c>
      <c r="E58" s="29" t="s">
        <v>863</v>
      </c>
      <c r="H58" s="49"/>
    </row>
    <row r="59" spans="1:16" x14ac:dyDescent="0.2">
      <c r="A59" s="17" t="s">
        <v>47</v>
      </c>
      <c r="B59" s="22" t="s">
        <v>94</v>
      </c>
      <c r="C59" s="22" t="s">
        <v>598</v>
      </c>
      <c r="D59" s="17" t="s">
        <v>49</v>
      </c>
      <c r="E59" s="23" t="s">
        <v>599</v>
      </c>
      <c r="F59" s="24" t="s">
        <v>159</v>
      </c>
      <c r="G59" s="25">
        <v>2.4</v>
      </c>
      <c r="H59" s="48"/>
      <c r="I59" s="25">
        <f>ROUND(ROUND(H59,1)*ROUND(G59,1),1)</f>
        <v>0</v>
      </c>
      <c r="O59">
        <f>(I59*21)/100</f>
        <v>0</v>
      </c>
      <c r="P59" t="s">
        <v>27</v>
      </c>
    </row>
    <row r="60" spans="1:16" ht="25.5" x14ac:dyDescent="0.2">
      <c r="A60" s="26" t="s">
        <v>52</v>
      </c>
      <c r="E60" s="27" t="s">
        <v>167</v>
      </c>
      <c r="H60" s="49"/>
    </row>
    <row r="61" spans="1:16" x14ac:dyDescent="0.2">
      <c r="A61" s="30" t="s">
        <v>54</v>
      </c>
      <c r="E61" s="29" t="s">
        <v>49</v>
      </c>
      <c r="H61" s="49"/>
    </row>
    <row r="62" spans="1:16" x14ac:dyDescent="0.2">
      <c r="A62" s="17" t="s">
        <v>47</v>
      </c>
      <c r="B62" s="22" t="s">
        <v>97</v>
      </c>
      <c r="C62" s="22" t="s">
        <v>177</v>
      </c>
      <c r="D62" s="17" t="s">
        <v>49</v>
      </c>
      <c r="E62" s="23" t="s">
        <v>178</v>
      </c>
      <c r="F62" s="24" t="s">
        <v>159</v>
      </c>
      <c r="G62" s="25">
        <v>6.2</v>
      </c>
      <c r="H62" s="48"/>
      <c r="I62" s="25">
        <f>ROUND(ROUND(H62,1)*ROUND(G62,1),1)</f>
        <v>0</v>
      </c>
      <c r="O62">
        <f>(I62*21)/100</f>
        <v>0</v>
      </c>
      <c r="P62" t="s">
        <v>27</v>
      </c>
    </row>
    <row r="63" spans="1:16" x14ac:dyDescent="0.2">
      <c r="A63" s="26" t="s">
        <v>52</v>
      </c>
      <c r="E63" s="27" t="s">
        <v>179</v>
      </c>
      <c r="H63" s="49"/>
    </row>
    <row r="64" spans="1:16" x14ac:dyDescent="0.2">
      <c r="A64" s="30" t="s">
        <v>54</v>
      </c>
      <c r="E64" s="29" t="s">
        <v>864</v>
      </c>
      <c r="H64" s="49"/>
    </row>
    <row r="65" spans="1:16" x14ac:dyDescent="0.2">
      <c r="A65" s="17" t="s">
        <v>47</v>
      </c>
      <c r="B65" s="22" t="s">
        <v>100</v>
      </c>
      <c r="C65" s="22" t="s">
        <v>182</v>
      </c>
      <c r="D65" s="17" t="s">
        <v>49</v>
      </c>
      <c r="E65" s="23" t="s">
        <v>183</v>
      </c>
      <c r="F65" s="24" t="s">
        <v>110</v>
      </c>
      <c r="G65" s="25">
        <v>564.20000000000005</v>
      </c>
      <c r="H65" s="48"/>
      <c r="I65" s="25">
        <f>ROUND(ROUND(H65,1)*ROUND(G65,1),1)</f>
        <v>0</v>
      </c>
      <c r="O65">
        <f>(I65*21)/100</f>
        <v>0</v>
      </c>
      <c r="P65" t="s">
        <v>27</v>
      </c>
    </row>
    <row r="66" spans="1:16" ht="25.5" x14ac:dyDescent="0.2">
      <c r="A66" s="26" t="s">
        <v>52</v>
      </c>
      <c r="E66" s="27" t="s">
        <v>184</v>
      </c>
      <c r="H66" s="49"/>
    </row>
    <row r="67" spans="1:16" x14ac:dyDescent="0.2">
      <c r="A67" s="30" t="s">
        <v>54</v>
      </c>
      <c r="E67" s="29" t="s">
        <v>49</v>
      </c>
      <c r="H67" s="49"/>
    </row>
    <row r="68" spans="1:16" x14ac:dyDescent="0.2">
      <c r="A68" s="17" t="s">
        <v>47</v>
      </c>
      <c r="B68" s="22" t="s">
        <v>176</v>
      </c>
      <c r="C68" s="22" t="s">
        <v>186</v>
      </c>
      <c r="D68" s="17" t="s">
        <v>49</v>
      </c>
      <c r="E68" s="23" t="s">
        <v>187</v>
      </c>
      <c r="F68" s="24" t="s">
        <v>110</v>
      </c>
      <c r="G68" s="25">
        <v>564.20000000000005</v>
      </c>
      <c r="H68" s="48"/>
      <c r="I68" s="25">
        <f>ROUND(ROUND(H68,1)*ROUND(G68,1),1)</f>
        <v>0</v>
      </c>
      <c r="O68">
        <f>(I68*21)/100</f>
        <v>0</v>
      </c>
      <c r="P68" t="s">
        <v>27</v>
      </c>
    </row>
    <row r="69" spans="1:16" ht="25.5" x14ac:dyDescent="0.2">
      <c r="A69" s="26" t="s">
        <v>52</v>
      </c>
      <c r="E69" s="27" t="s">
        <v>184</v>
      </c>
      <c r="H69" s="49"/>
    </row>
    <row r="70" spans="1:16" x14ac:dyDescent="0.2">
      <c r="A70" s="30" t="s">
        <v>54</v>
      </c>
      <c r="E70" s="29" t="s">
        <v>49</v>
      </c>
      <c r="H70" s="49"/>
    </row>
    <row r="71" spans="1:16" x14ac:dyDescent="0.2">
      <c r="A71" s="17" t="s">
        <v>47</v>
      </c>
      <c r="B71" s="22" t="s">
        <v>181</v>
      </c>
      <c r="C71" s="22" t="s">
        <v>189</v>
      </c>
      <c r="D71" s="17" t="s">
        <v>49</v>
      </c>
      <c r="E71" s="23" t="s">
        <v>190</v>
      </c>
      <c r="F71" s="24" t="s">
        <v>159</v>
      </c>
      <c r="G71" s="25">
        <v>300.5</v>
      </c>
      <c r="H71" s="48"/>
      <c r="I71" s="25">
        <f>ROUND(ROUND(H71,1)*ROUND(G71,1),1)</f>
        <v>0</v>
      </c>
      <c r="O71">
        <f>(I71*21)/100</f>
        <v>0</v>
      </c>
      <c r="P71" t="s">
        <v>27</v>
      </c>
    </row>
    <row r="72" spans="1:16" ht="25.5" x14ac:dyDescent="0.2">
      <c r="A72" s="26" t="s">
        <v>52</v>
      </c>
      <c r="E72" s="27" t="s">
        <v>191</v>
      </c>
      <c r="H72" s="49"/>
    </row>
    <row r="73" spans="1:16" x14ac:dyDescent="0.2">
      <c r="A73" s="30" t="s">
        <v>54</v>
      </c>
      <c r="E73" s="29" t="s">
        <v>865</v>
      </c>
      <c r="H73" s="49"/>
    </row>
    <row r="74" spans="1:16" x14ac:dyDescent="0.2">
      <c r="A74" s="17" t="s">
        <v>47</v>
      </c>
      <c r="B74" s="22" t="s">
        <v>185</v>
      </c>
      <c r="C74" s="22" t="s">
        <v>194</v>
      </c>
      <c r="D74" s="17" t="s">
        <v>18</v>
      </c>
      <c r="E74" s="23" t="s">
        <v>195</v>
      </c>
      <c r="F74" s="24" t="s">
        <v>159</v>
      </c>
      <c r="G74" s="25">
        <v>170.8</v>
      </c>
      <c r="H74" s="48"/>
      <c r="I74" s="25">
        <f>ROUND(ROUND(H74,1)*ROUND(G74,1),1)</f>
        <v>0</v>
      </c>
      <c r="O74">
        <f>(I74*21)/100</f>
        <v>0</v>
      </c>
      <c r="P74" t="s">
        <v>27</v>
      </c>
    </row>
    <row r="75" spans="1:16" ht="25.5" x14ac:dyDescent="0.2">
      <c r="A75" s="26" t="s">
        <v>52</v>
      </c>
      <c r="E75" s="27" t="s">
        <v>196</v>
      </c>
      <c r="H75" s="49"/>
    </row>
    <row r="76" spans="1:16" x14ac:dyDescent="0.2">
      <c r="A76" s="30" t="s">
        <v>54</v>
      </c>
      <c r="E76" s="29" t="s">
        <v>866</v>
      </c>
      <c r="H76" s="49"/>
    </row>
    <row r="77" spans="1:16" x14ac:dyDescent="0.2">
      <c r="A77" s="17" t="s">
        <v>47</v>
      </c>
      <c r="B77" s="22" t="s">
        <v>188</v>
      </c>
      <c r="C77" s="22" t="s">
        <v>194</v>
      </c>
      <c r="D77" s="17" t="s">
        <v>199</v>
      </c>
      <c r="E77" s="23" t="s">
        <v>195</v>
      </c>
      <c r="F77" s="24" t="s">
        <v>159</v>
      </c>
      <c r="G77" s="25">
        <v>129.69999999999999</v>
      </c>
      <c r="H77" s="48"/>
      <c r="I77" s="25">
        <f>ROUND(ROUND(H77,1)*ROUND(G77,1),1)</f>
        <v>0</v>
      </c>
      <c r="O77">
        <f>(I77*21)/100</f>
        <v>0</v>
      </c>
      <c r="P77" t="s">
        <v>27</v>
      </c>
    </row>
    <row r="78" spans="1:16" ht="25.5" x14ac:dyDescent="0.2">
      <c r="A78" s="26" t="s">
        <v>52</v>
      </c>
      <c r="E78" s="27" t="s">
        <v>200</v>
      </c>
      <c r="H78" s="49"/>
    </row>
    <row r="79" spans="1:16" x14ac:dyDescent="0.2">
      <c r="A79" s="30" t="s">
        <v>54</v>
      </c>
      <c r="E79" s="29" t="s">
        <v>867</v>
      </c>
      <c r="H79" s="49"/>
    </row>
    <row r="80" spans="1:16" x14ac:dyDescent="0.2">
      <c r="A80" s="17" t="s">
        <v>47</v>
      </c>
      <c r="B80" s="22" t="s">
        <v>193</v>
      </c>
      <c r="C80" s="22" t="s">
        <v>203</v>
      </c>
      <c r="D80" s="17" t="s">
        <v>18</v>
      </c>
      <c r="E80" s="23" t="s">
        <v>204</v>
      </c>
      <c r="F80" s="24" t="s">
        <v>159</v>
      </c>
      <c r="G80" s="25">
        <v>355.6</v>
      </c>
      <c r="H80" s="48"/>
      <c r="I80" s="25">
        <f>ROUND(ROUND(H80,1)*ROUND(G80,1),1)</f>
        <v>0</v>
      </c>
      <c r="O80">
        <f>(I80*21)/100</f>
        <v>0</v>
      </c>
      <c r="P80" t="s">
        <v>27</v>
      </c>
    </row>
    <row r="81" spans="1:16" ht="25.5" x14ac:dyDescent="0.2">
      <c r="A81" s="26" t="s">
        <v>52</v>
      </c>
      <c r="E81" s="27" t="s">
        <v>205</v>
      </c>
      <c r="H81" s="49"/>
    </row>
    <row r="82" spans="1:16" ht="25.5" x14ac:dyDescent="0.2">
      <c r="A82" s="30" t="s">
        <v>54</v>
      </c>
      <c r="E82" s="29" t="s">
        <v>868</v>
      </c>
      <c r="H82" s="49"/>
    </row>
    <row r="83" spans="1:16" x14ac:dyDescent="0.2">
      <c r="A83" s="17" t="s">
        <v>47</v>
      </c>
      <c r="B83" s="22" t="s">
        <v>198</v>
      </c>
      <c r="C83" s="22" t="s">
        <v>203</v>
      </c>
      <c r="D83" s="17" t="s">
        <v>199</v>
      </c>
      <c r="E83" s="23" t="s">
        <v>204</v>
      </c>
      <c r="F83" s="24" t="s">
        <v>159</v>
      </c>
      <c r="G83" s="25">
        <v>184.8</v>
      </c>
      <c r="H83" s="48"/>
      <c r="I83" s="25">
        <f>ROUND(ROUND(H83,1)*ROUND(G83,1),1)</f>
        <v>0</v>
      </c>
      <c r="O83">
        <f>(I83*21)/100</f>
        <v>0</v>
      </c>
      <c r="P83" t="s">
        <v>27</v>
      </c>
    </row>
    <row r="84" spans="1:16" ht="25.5" x14ac:dyDescent="0.2">
      <c r="A84" s="26" t="s">
        <v>52</v>
      </c>
      <c r="E84" s="27" t="s">
        <v>208</v>
      </c>
      <c r="H84" s="49"/>
    </row>
    <row r="85" spans="1:16" ht="25.5" x14ac:dyDescent="0.2">
      <c r="A85" s="30" t="s">
        <v>54</v>
      </c>
      <c r="E85" s="29" t="s">
        <v>869</v>
      </c>
      <c r="H85" s="49"/>
    </row>
    <row r="86" spans="1:16" x14ac:dyDescent="0.2">
      <c r="A86" s="17" t="s">
        <v>47</v>
      </c>
      <c r="B86" s="22" t="s">
        <v>202</v>
      </c>
      <c r="C86" s="22" t="s">
        <v>211</v>
      </c>
      <c r="D86" s="17" t="s">
        <v>49</v>
      </c>
      <c r="E86" s="23" t="s">
        <v>212</v>
      </c>
      <c r="F86" s="24" t="s">
        <v>213</v>
      </c>
      <c r="G86" s="25">
        <v>259.39999999999998</v>
      </c>
      <c r="H86" s="48"/>
      <c r="I86" s="25">
        <f>ROUND(ROUND(H86,1)*ROUND(G86,1),1)</f>
        <v>0</v>
      </c>
      <c r="O86">
        <f>(I86*21)/100</f>
        <v>0</v>
      </c>
      <c r="P86" t="s">
        <v>27</v>
      </c>
    </row>
    <row r="87" spans="1:16" x14ac:dyDescent="0.2">
      <c r="A87" s="26" t="s">
        <v>52</v>
      </c>
      <c r="E87" s="27" t="s">
        <v>214</v>
      </c>
      <c r="H87" s="49"/>
    </row>
    <row r="88" spans="1:16" x14ac:dyDescent="0.2">
      <c r="A88" s="30" t="s">
        <v>54</v>
      </c>
      <c r="E88" s="29" t="s">
        <v>870</v>
      </c>
      <c r="H88" s="49"/>
    </row>
    <row r="89" spans="1:16" x14ac:dyDescent="0.2">
      <c r="A89" s="17" t="s">
        <v>47</v>
      </c>
      <c r="B89" s="22" t="s">
        <v>207</v>
      </c>
      <c r="C89" s="22" t="s">
        <v>217</v>
      </c>
      <c r="D89" s="17" t="s">
        <v>18</v>
      </c>
      <c r="E89" s="23" t="s">
        <v>218</v>
      </c>
      <c r="F89" s="24" t="s">
        <v>159</v>
      </c>
      <c r="G89" s="25">
        <v>138.80000000000001</v>
      </c>
      <c r="H89" s="48"/>
      <c r="I89" s="25">
        <f>ROUND(ROUND(H89,1)*ROUND(G89,1),1)</f>
        <v>0</v>
      </c>
      <c r="O89">
        <f>(I89*21)/100</f>
        <v>0</v>
      </c>
      <c r="P89" t="s">
        <v>27</v>
      </c>
    </row>
    <row r="90" spans="1:16" ht="25.5" x14ac:dyDescent="0.2">
      <c r="A90" s="26" t="s">
        <v>52</v>
      </c>
      <c r="E90" s="27" t="s">
        <v>219</v>
      </c>
      <c r="H90" s="49"/>
    </row>
    <row r="91" spans="1:16" x14ac:dyDescent="0.2">
      <c r="A91" s="30" t="s">
        <v>54</v>
      </c>
      <c r="E91" s="29" t="s">
        <v>49</v>
      </c>
      <c r="H91" s="49"/>
    </row>
    <row r="92" spans="1:16" x14ac:dyDescent="0.2">
      <c r="A92" s="17" t="s">
        <v>47</v>
      </c>
      <c r="B92" s="22" t="s">
        <v>210</v>
      </c>
      <c r="C92" s="22" t="s">
        <v>217</v>
      </c>
      <c r="D92" s="17" t="s">
        <v>199</v>
      </c>
      <c r="E92" s="23" t="s">
        <v>218</v>
      </c>
      <c r="F92" s="24" t="s">
        <v>159</v>
      </c>
      <c r="G92" s="25">
        <v>12.3</v>
      </c>
      <c r="H92" s="48"/>
      <c r="I92" s="25">
        <f>ROUND(ROUND(H92,1)*ROUND(G92,1),1)</f>
        <v>0</v>
      </c>
      <c r="O92">
        <f>(I92*21)/100</f>
        <v>0</v>
      </c>
      <c r="P92" t="s">
        <v>27</v>
      </c>
    </row>
    <row r="93" spans="1:16" ht="25.5" x14ac:dyDescent="0.2">
      <c r="A93" s="26" t="s">
        <v>52</v>
      </c>
      <c r="E93" s="27" t="s">
        <v>221</v>
      </c>
      <c r="H93" s="49"/>
    </row>
    <row r="94" spans="1:16" x14ac:dyDescent="0.2">
      <c r="A94" s="30" t="s">
        <v>54</v>
      </c>
      <c r="E94" s="29" t="s">
        <v>49</v>
      </c>
      <c r="H94" s="49"/>
    </row>
    <row r="95" spans="1:16" x14ac:dyDescent="0.2">
      <c r="A95" s="17" t="s">
        <v>222</v>
      </c>
      <c r="B95" s="22" t="s">
        <v>216</v>
      </c>
      <c r="C95" s="22" t="s">
        <v>224</v>
      </c>
      <c r="D95" s="17" t="s">
        <v>49</v>
      </c>
      <c r="E95" s="23" t="s">
        <v>225</v>
      </c>
      <c r="F95" s="24" t="s">
        <v>213</v>
      </c>
      <c r="G95" s="25">
        <v>22.8</v>
      </c>
      <c r="H95" s="48"/>
      <c r="I95" s="25">
        <f>ROUND(ROUND(H95,1)*ROUND(G95,1),1)</f>
        <v>0</v>
      </c>
      <c r="O95">
        <f>(I95*21)/100</f>
        <v>0</v>
      </c>
      <c r="P95" t="s">
        <v>27</v>
      </c>
    </row>
    <row r="96" spans="1:16" x14ac:dyDescent="0.2">
      <c r="A96" s="26" t="s">
        <v>52</v>
      </c>
      <c r="E96" s="27" t="s">
        <v>226</v>
      </c>
      <c r="H96" s="49"/>
    </row>
    <row r="97" spans="1:16" x14ac:dyDescent="0.2">
      <c r="A97" s="30" t="s">
        <v>54</v>
      </c>
      <c r="E97" s="29" t="s">
        <v>871</v>
      </c>
      <c r="H97" s="49"/>
    </row>
    <row r="98" spans="1:16" ht="25.5" x14ac:dyDescent="0.2">
      <c r="A98" s="17" t="s">
        <v>47</v>
      </c>
      <c r="B98" s="22" t="s">
        <v>220</v>
      </c>
      <c r="C98" s="22" t="s">
        <v>229</v>
      </c>
      <c r="D98" s="17" t="s">
        <v>18</v>
      </c>
      <c r="E98" s="23" t="s">
        <v>230</v>
      </c>
      <c r="F98" s="24" t="s">
        <v>159</v>
      </c>
      <c r="G98" s="25">
        <v>32.1</v>
      </c>
      <c r="H98" s="48"/>
      <c r="I98" s="25">
        <f>ROUND(ROUND(H98,1)*ROUND(G98,1),1)</f>
        <v>0</v>
      </c>
      <c r="O98">
        <f>(I98*21)/100</f>
        <v>0</v>
      </c>
      <c r="P98" t="s">
        <v>27</v>
      </c>
    </row>
    <row r="99" spans="1:16" ht="25.5" x14ac:dyDescent="0.2">
      <c r="A99" s="26" t="s">
        <v>52</v>
      </c>
      <c r="E99" s="27" t="s">
        <v>231</v>
      </c>
      <c r="H99" s="49"/>
    </row>
    <row r="100" spans="1:16" x14ac:dyDescent="0.2">
      <c r="A100" s="30" t="s">
        <v>54</v>
      </c>
      <c r="E100" s="29" t="s">
        <v>49</v>
      </c>
      <c r="H100" s="49"/>
    </row>
    <row r="101" spans="1:16" ht="25.5" x14ac:dyDescent="0.2">
      <c r="A101" s="17" t="s">
        <v>47</v>
      </c>
      <c r="B101" s="22" t="s">
        <v>223</v>
      </c>
      <c r="C101" s="22" t="s">
        <v>229</v>
      </c>
      <c r="D101" s="17" t="s">
        <v>199</v>
      </c>
      <c r="E101" s="23" t="s">
        <v>230</v>
      </c>
      <c r="F101" s="24" t="s">
        <v>159</v>
      </c>
      <c r="G101" s="25">
        <v>4.8</v>
      </c>
      <c r="H101" s="48"/>
      <c r="I101" s="25">
        <f>ROUND(ROUND(H101,1)*ROUND(G101,1),1)</f>
        <v>0</v>
      </c>
      <c r="O101">
        <f>(I101*21)/100</f>
        <v>0</v>
      </c>
      <c r="P101" t="s">
        <v>27</v>
      </c>
    </row>
    <row r="102" spans="1:16" ht="25.5" x14ac:dyDescent="0.2">
      <c r="A102" s="26" t="s">
        <v>52</v>
      </c>
      <c r="E102" s="27" t="s">
        <v>233</v>
      </c>
      <c r="H102" s="49"/>
    </row>
    <row r="103" spans="1:16" x14ac:dyDescent="0.2">
      <c r="A103" s="30" t="s">
        <v>54</v>
      </c>
      <c r="E103" s="29" t="s">
        <v>49</v>
      </c>
      <c r="H103" s="49"/>
    </row>
    <row r="104" spans="1:16" x14ac:dyDescent="0.2">
      <c r="A104" s="17" t="s">
        <v>222</v>
      </c>
      <c r="B104" s="22" t="s">
        <v>228</v>
      </c>
      <c r="C104" s="22" t="s">
        <v>224</v>
      </c>
      <c r="D104" s="17" t="s">
        <v>49</v>
      </c>
      <c r="E104" s="23" t="s">
        <v>225</v>
      </c>
      <c r="F104" s="24" t="s">
        <v>213</v>
      </c>
      <c r="G104" s="25">
        <v>8.8000000000000007</v>
      </c>
      <c r="H104" s="48"/>
      <c r="I104" s="25">
        <f>ROUND(ROUND(H104,1)*ROUND(G104,1),1)</f>
        <v>0</v>
      </c>
      <c r="O104">
        <f>(I104*21)/100</f>
        <v>0</v>
      </c>
      <c r="P104" t="s">
        <v>27</v>
      </c>
    </row>
    <row r="105" spans="1:16" x14ac:dyDescent="0.2">
      <c r="A105" s="26" t="s">
        <v>52</v>
      </c>
      <c r="E105" s="27" t="s">
        <v>235</v>
      </c>
      <c r="H105" s="49"/>
    </row>
    <row r="106" spans="1:16" x14ac:dyDescent="0.2">
      <c r="A106" s="30" t="s">
        <v>54</v>
      </c>
      <c r="E106" s="29" t="s">
        <v>872</v>
      </c>
      <c r="H106" s="49"/>
    </row>
    <row r="107" spans="1:16" x14ac:dyDescent="0.2">
      <c r="A107" s="17" t="s">
        <v>47</v>
      </c>
      <c r="B107" s="22" t="s">
        <v>232</v>
      </c>
      <c r="C107" s="22" t="s">
        <v>238</v>
      </c>
      <c r="D107" s="17" t="s">
        <v>18</v>
      </c>
      <c r="E107" s="23" t="s">
        <v>239</v>
      </c>
      <c r="F107" s="24" t="s">
        <v>159</v>
      </c>
      <c r="G107" s="25">
        <v>67.400000000000006</v>
      </c>
      <c r="H107" s="48"/>
      <c r="I107" s="25">
        <f>ROUND(ROUND(H107,1)*ROUND(G107,1),1)</f>
        <v>0</v>
      </c>
      <c r="O107">
        <f>(I107*21)/100</f>
        <v>0</v>
      </c>
      <c r="P107" t="s">
        <v>27</v>
      </c>
    </row>
    <row r="108" spans="1:16" ht="25.5" x14ac:dyDescent="0.2">
      <c r="A108" s="26" t="s">
        <v>52</v>
      </c>
      <c r="E108" s="27" t="s">
        <v>240</v>
      </c>
      <c r="H108" s="49"/>
    </row>
    <row r="109" spans="1:16" x14ac:dyDescent="0.2">
      <c r="A109" s="30" t="s">
        <v>54</v>
      </c>
      <c r="E109" s="29" t="s">
        <v>49</v>
      </c>
      <c r="H109" s="49"/>
    </row>
    <row r="110" spans="1:16" x14ac:dyDescent="0.2">
      <c r="A110" s="17" t="s">
        <v>222</v>
      </c>
      <c r="B110" s="22" t="s">
        <v>237</v>
      </c>
      <c r="C110" s="22" t="s">
        <v>242</v>
      </c>
      <c r="D110" s="17" t="s">
        <v>49</v>
      </c>
      <c r="E110" s="23" t="s">
        <v>243</v>
      </c>
      <c r="F110" s="24" t="s">
        <v>213</v>
      </c>
      <c r="G110" s="25">
        <v>134.80000000000001</v>
      </c>
      <c r="H110" s="48"/>
      <c r="I110" s="25">
        <f>ROUND(ROUND(H110,1)*ROUND(G110,1),1)</f>
        <v>0</v>
      </c>
      <c r="O110">
        <f>(I110*21)/100</f>
        <v>0</v>
      </c>
      <c r="P110" t="s">
        <v>27</v>
      </c>
    </row>
    <row r="111" spans="1:16" x14ac:dyDescent="0.2">
      <c r="A111" s="26" t="s">
        <v>52</v>
      </c>
      <c r="E111" s="27" t="s">
        <v>244</v>
      </c>
      <c r="H111" s="49"/>
    </row>
    <row r="112" spans="1:16" x14ac:dyDescent="0.2">
      <c r="A112" s="30" t="s">
        <v>54</v>
      </c>
      <c r="E112" s="29" t="s">
        <v>873</v>
      </c>
      <c r="H112" s="49"/>
    </row>
    <row r="113" spans="1:16" x14ac:dyDescent="0.2">
      <c r="A113" s="17" t="s">
        <v>47</v>
      </c>
      <c r="B113" s="22" t="s">
        <v>234</v>
      </c>
      <c r="C113" s="22" t="s">
        <v>238</v>
      </c>
      <c r="D113" s="17" t="s">
        <v>199</v>
      </c>
      <c r="E113" s="23" t="s">
        <v>239</v>
      </c>
      <c r="F113" s="24" t="s">
        <v>159</v>
      </c>
      <c r="G113" s="25">
        <v>3.4</v>
      </c>
      <c r="H113" s="48"/>
      <c r="I113" s="25">
        <f>ROUND(ROUND(H113,1)*ROUND(G113,1),1)</f>
        <v>0</v>
      </c>
      <c r="O113">
        <f>(I113*21)/100</f>
        <v>0</v>
      </c>
      <c r="P113" t="s">
        <v>27</v>
      </c>
    </row>
    <row r="114" spans="1:16" x14ac:dyDescent="0.2">
      <c r="A114" s="26" t="s">
        <v>52</v>
      </c>
      <c r="E114" s="27" t="s">
        <v>247</v>
      </c>
      <c r="H114" s="49"/>
    </row>
    <row r="115" spans="1:16" x14ac:dyDescent="0.2">
      <c r="A115" s="30" t="s">
        <v>54</v>
      </c>
      <c r="E115" s="29" t="s">
        <v>874</v>
      </c>
      <c r="H115" s="49"/>
    </row>
    <row r="116" spans="1:16" x14ac:dyDescent="0.2">
      <c r="A116" s="17" t="s">
        <v>222</v>
      </c>
      <c r="B116" s="22" t="s">
        <v>246</v>
      </c>
      <c r="C116" s="22" t="s">
        <v>250</v>
      </c>
      <c r="D116" s="17" t="s">
        <v>49</v>
      </c>
      <c r="E116" s="23" t="s">
        <v>251</v>
      </c>
      <c r="F116" s="24" t="s">
        <v>213</v>
      </c>
      <c r="G116" s="25">
        <v>6.3</v>
      </c>
      <c r="H116" s="48"/>
      <c r="I116" s="25">
        <f>ROUND(ROUND(H116,1)*ROUND(G116,1),1)</f>
        <v>0</v>
      </c>
      <c r="O116">
        <f>(I116*21)/100</f>
        <v>0</v>
      </c>
      <c r="P116" t="s">
        <v>27</v>
      </c>
    </row>
    <row r="117" spans="1:16" x14ac:dyDescent="0.2">
      <c r="A117" s="26" t="s">
        <v>52</v>
      </c>
      <c r="E117" s="27" t="s">
        <v>252</v>
      </c>
      <c r="H117" s="49"/>
    </row>
    <row r="118" spans="1:16" x14ac:dyDescent="0.2">
      <c r="A118" s="30" t="s">
        <v>54</v>
      </c>
      <c r="E118" s="29" t="s">
        <v>875</v>
      </c>
      <c r="H118" s="49"/>
    </row>
    <row r="119" spans="1:16" ht="25.5" x14ac:dyDescent="0.2">
      <c r="A119" s="17" t="s">
        <v>47</v>
      </c>
      <c r="B119" s="22" t="s">
        <v>241</v>
      </c>
      <c r="C119" s="22" t="s">
        <v>255</v>
      </c>
      <c r="D119" s="17" t="s">
        <v>49</v>
      </c>
      <c r="E119" s="23" t="s">
        <v>256</v>
      </c>
      <c r="F119" s="24" t="s">
        <v>110</v>
      </c>
      <c r="G119" s="25">
        <v>58.7</v>
      </c>
      <c r="H119" s="48"/>
      <c r="I119" s="25">
        <f>ROUND(ROUND(H119,1)*ROUND(G119,1),1)</f>
        <v>0</v>
      </c>
      <c r="O119">
        <f>(I119*21)/100</f>
        <v>0</v>
      </c>
      <c r="P119" t="s">
        <v>27</v>
      </c>
    </row>
    <row r="120" spans="1:16" ht="25.5" x14ac:dyDescent="0.2">
      <c r="A120" s="26" t="s">
        <v>52</v>
      </c>
      <c r="E120" s="27" t="s">
        <v>876</v>
      </c>
      <c r="H120" s="49"/>
    </row>
    <row r="121" spans="1:16" x14ac:dyDescent="0.2">
      <c r="A121" s="30" t="s">
        <v>54</v>
      </c>
      <c r="E121" s="29" t="s">
        <v>877</v>
      </c>
      <c r="H121" s="49"/>
    </row>
    <row r="122" spans="1:16" x14ac:dyDescent="0.2">
      <c r="A122" s="17" t="s">
        <v>47</v>
      </c>
      <c r="B122" s="22" t="s">
        <v>249</v>
      </c>
      <c r="C122" s="22" t="s">
        <v>260</v>
      </c>
      <c r="D122" s="17" t="s">
        <v>49</v>
      </c>
      <c r="E122" s="23" t="s">
        <v>261</v>
      </c>
      <c r="F122" s="24" t="s">
        <v>110</v>
      </c>
      <c r="G122" s="25">
        <v>58.7</v>
      </c>
      <c r="H122" s="48"/>
      <c r="I122" s="25">
        <f>ROUND(ROUND(H122,1)*ROUND(G122,1),1)</f>
        <v>0</v>
      </c>
      <c r="O122">
        <f>(I122*21)/100</f>
        <v>0</v>
      </c>
      <c r="P122" t="s">
        <v>27</v>
      </c>
    </row>
    <row r="123" spans="1:16" ht="25.5" x14ac:dyDescent="0.2">
      <c r="A123" s="26" t="s">
        <v>52</v>
      </c>
      <c r="E123" s="27" t="s">
        <v>878</v>
      </c>
      <c r="H123" s="49"/>
    </row>
    <row r="124" spans="1:16" x14ac:dyDescent="0.2">
      <c r="A124" s="30" t="s">
        <v>54</v>
      </c>
      <c r="E124" s="29" t="s">
        <v>877</v>
      </c>
      <c r="H124" s="49"/>
    </row>
    <row r="125" spans="1:16" x14ac:dyDescent="0.2">
      <c r="A125" s="17" t="s">
        <v>222</v>
      </c>
      <c r="B125" s="22" t="s">
        <v>254</v>
      </c>
      <c r="C125" s="22" t="s">
        <v>264</v>
      </c>
      <c r="D125" s="17" t="s">
        <v>49</v>
      </c>
      <c r="E125" s="23" t="s">
        <v>265</v>
      </c>
      <c r="F125" s="24" t="s">
        <v>266</v>
      </c>
      <c r="G125" s="25">
        <v>0.6</v>
      </c>
      <c r="H125" s="48"/>
      <c r="I125" s="25">
        <f>ROUND(ROUND(H125,1)*ROUND(G125,1),1)</f>
        <v>0</v>
      </c>
      <c r="O125">
        <f>(I125*21)/100</f>
        <v>0</v>
      </c>
      <c r="P125" t="s">
        <v>27</v>
      </c>
    </row>
    <row r="126" spans="1:16" x14ac:dyDescent="0.2">
      <c r="A126" s="26" t="s">
        <v>52</v>
      </c>
      <c r="E126" s="27" t="s">
        <v>267</v>
      </c>
      <c r="H126" s="49"/>
    </row>
    <row r="127" spans="1:16" x14ac:dyDescent="0.2">
      <c r="A127" s="30" t="s">
        <v>54</v>
      </c>
      <c r="E127" s="29" t="s">
        <v>879</v>
      </c>
      <c r="H127" s="49"/>
    </row>
    <row r="128" spans="1:16" x14ac:dyDescent="0.2">
      <c r="A128" s="17" t="s">
        <v>47</v>
      </c>
      <c r="B128" s="22" t="s">
        <v>259</v>
      </c>
      <c r="C128" s="22" t="s">
        <v>270</v>
      </c>
      <c r="D128" s="17" t="s">
        <v>49</v>
      </c>
      <c r="E128" s="23" t="s">
        <v>271</v>
      </c>
      <c r="F128" s="24" t="s">
        <v>159</v>
      </c>
      <c r="G128" s="25">
        <v>1</v>
      </c>
      <c r="H128" s="48"/>
      <c r="I128" s="25">
        <f>ROUND(ROUND(H128,1)*ROUND(G128,1),1)</f>
        <v>0</v>
      </c>
      <c r="O128">
        <f>(I128*21)/100</f>
        <v>0</v>
      </c>
      <c r="P128" t="s">
        <v>27</v>
      </c>
    </row>
    <row r="129" spans="1:18" x14ac:dyDescent="0.2">
      <c r="A129" s="26" t="s">
        <v>52</v>
      </c>
      <c r="E129" s="27" t="s">
        <v>272</v>
      </c>
      <c r="H129" s="49"/>
    </row>
    <row r="130" spans="1:18" x14ac:dyDescent="0.2">
      <c r="A130" s="30" t="s">
        <v>54</v>
      </c>
      <c r="E130" s="29" t="s">
        <v>49</v>
      </c>
      <c r="H130" s="49"/>
    </row>
    <row r="131" spans="1:18" x14ac:dyDescent="0.2">
      <c r="A131" s="17" t="s">
        <v>47</v>
      </c>
      <c r="B131" s="22" t="s">
        <v>499</v>
      </c>
      <c r="C131" s="22" t="s">
        <v>274</v>
      </c>
      <c r="D131" s="17" t="s">
        <v>49</v>
      </c>
      <c r="E131" s="23" t="s">
        <v>275</v>
      </c>
      <c r="F131" s="24" t="s">
        <v>159</v>
      </c>
      <c r="G131" s="25">
        <v>300.5</v>
      </c>
      <c r="H131" s="48"/>
      <c r="I131" s="25">
        <f>ROUND(ROUND(H131,1)*ROUND(G131,1),1)</f>
        <v>0</v>
      </c>
      <c r="O131">
        <f>(I131*21)/100</f>
        <v>0</v>
      </c>
      <c r="P131" t="s">
        <v>27</v>
      </c>
    </row>
    <row r="132" spans="1:18" ht="38.25" x14ac:dyDescent="0.2">
      <c r="A132" s="26" t="s">
        <v>52</v>
      </c>
      <c r="E132" s="27" t="s">
        <v>276</v>
      </c>
      <c r="H132" s="49"/>
    </row>
    <row r="133" spans="1:18" x14ac:dyDescent="0.2">
      <c r="A133" s="30" t="s">
        <v>54</v>
      </c>
      <c r="E133" s="29" t="s">
        <v>865</v>
      </c>
      <c r="H133" s="49"/>
    </row>
    <row r="134" spans="1:18" x14ac:dyDescent="0.2">
      <c r="A134" s="17" t="s">
        <v>47</v>
      </c>
      <c r="B134" s="22" t="s">
        <v>504</v>
      </c>
      <c r="C134" s="22" t="s">
        <v>279</v>
      </c>
      <c r="D134" s="17" t="s">
        <v>49</v>
      </c>
      <c r="E134" s="23" t="s">
        <v>275</v>
      </c>
      <c r="F134" s="24" t="s">
        <v>159</v>
      </c>
      <c r="G134" s="25">
        <v>170.8</v>
      </c>
      <c r="H134" s="48"/>
      <c r="I134" s="25">
        <f>ROUND(ROUND(H134,1)*ROUND(G134,1),1)</f>
        <v>0</v>
      </c>
      <c r="O134">
        <f>(I134*21)/100</f>
        <v>0</v>
      </c>
      <c r="P134" t="s">
        <v>27</v>
      </c>
    </row>
    <row r="135" spans="1:18" ht="38.25" x14ac:dyDescent="0.2">
      <c r="A135" s="26" t="s">
        <v>52</v>
      </c>
      <c r="E135" s="27" t="s">
        <v>280</v>
      </c>
      <c r="H135" s="49"/>
    </row>
    <row r="136" spans="1:18" x14ac:dyDescent="0.2">
      <c r="A136" s="30" t="s">
        <v>54</v>
      </c>
      <c r="E136" s="29" t="s">
        <v>866</v>
      </c>
      <c r="H136" s="49"/>
    </row>
    <row r="137" spans="1:18" x14ac:dyDescent="0.2">
      <c r="A137" s="17" t="s">
        <v>47</v>
      </c>
      <c r="B137" s="22" t="s">
        <v>508</v>
      </c>
      <c r="C137" s="22" t="s">
        <v>282</v>
      </c>
      <c r="D137" s="17" t="s">
        <v>49</v>
      </c>
      <c r="E137" s="23" t="s">
        <v>275</v>
      </c>
      <c r="F137" s="24" t="s">
        <v>159</v>
      </c>
      <c r="G137" s="25">
        <v>129.69999999999999</v>
      </c>
      <c r="H137" s="48"/>
      <c r="I137" s="25">
        <f>ROUND(ROUND(H137,1)*ROUND(G137,1),1)</f>
        <v>0</v>
      </c>
      <c r="O137">
        <f>(I137*21)/100</f>
        <v>0</v>
      </c>
      <c r="P137" t="s">
        <v>27</v>
      </c>
    </row>
    <row r="138" spans="1:18" ht="38.25" x14ac:dyDescent="0.2">
      <c r="A138" s="26" t="s">
        <v>52</v>
      </c>
      <c r="E138" s="27" t="s">
        <v>283</v>
      </c>
      <c r="H138" s="49"/>
    </row>
    <row r="139" spans="1:18" x14ac:dyDescent="0.2">
      <c r="A139" s="30" t="s">
        <v>54</v>
      </c>
      <c r="E139" s="29" t="s">
        <v>867</v>
      </c>
      <c r="H139" s="49"/>
    </row>
    <row r="140" spans="1:18" x14ac:dyDescent="0.2">
      <c r="A140" s="17" t="s">
        <v>47</v>
      </c>
      <c r="B140" s="22" t="s">
        <v>512</v>
      </c>
      <c r="C140" s="22" t="s">
        <v>285</v>
      </c>
      <c r="D140" s="17" t="s">
        <v>49</v>
      </c>
      <c r="E140" s="23" t="s">
        <v>286</v>
      </c>
      <c r="F140" s="24" t="s">
        <v>159</v>
      </c>
      <c r="G140" s="25">
        <v>131.5</v>
      </c>
      <c r="H140" s="48"/>
      <c r="I140" s="25">
        <f>ROUND(ROUND(H140,1)*ROUND(G140,1),1)</f>
        <v>0</v>
      </c>
      <c r="O140">
        <f>(I140*21)/100</f>
        <v>0</v>
      </c>
      <c r="P140" t="s">
        <v>27</v>
      </c>
    </row>
    <row r="141" spans="1:18" ht="25.5" x14ac:dyDescent="0.2">
      <c r="A141" s="26" t="s">
        <v>52</v>
      </c>
      <c r="E141" s="27" t="s">
        <v>287</v>
      </c>
      <c r="H141" s="49"/>
    </row>
    <row r="142" spans="1:18" x14ac:dyDescent="0.2">
      <c r="A142" s="28" t="s">
        <v>54</v>
      </c>
      <c r="E142" s="29" t="s">
        <v>49</v>
      </c>
      <c r="H142" s="49"/>
    </row>
    <row r="143" spans="1:18" ht="12.75" customHeight="1" x14ac:dyDescent="0.2">
      <c r="A143" s="5" t="s">
        <v>45</v>
      </c>
      <c r="B143" s="5"/>
      <c r="C143" s="32" t="s">
        <v>26</v>
      </c>
      <c r="D143" s="5"/>
      <c r="E143" s="20" t="s">
        <v>288</v>
      </c>
      <c r="F143" s="5"/>
      <c r="G143" s="5"/>
      <c r="H143" s="50"/>
      <c r="I143" s="33">
        <f>0+Q143</f>
        <v>0</v>
      </c>
      <c r="O143">
        <f>0+R143</f>
        <v>0</v>
      </c>
      <c r="Q143">
        <f>0+I144+I147</f>
        <v>0</v>
      </c>
      <c r="R143">
        <f>0+O144+O147</f>
        <v>0</v>
      </c>
    </row>
    <row r="144" spans="1:18" x14ac:dyDescent="0.2">
      <c r="A144" s="17" t="s">
        <v>47</v>
      </c>
      <c r="B144" s="22" t="s">
        <v>263</v>
      </c>
      <c r="C144" s="22" t="s">
        <v>290</v>
      </c>
      <c r="D144" s="17" t="s">
        <v>49</v>
      </c>
      <c r="E144" s="23" t="s">
        <v>291</v>
      </c>
      <c r="F144" s="24" t="s">
        <v>140</v>
      </c>
      <c r="G144" s="25">
        <v>122.9</v>
      </c>
      <c r="H144" s="48"/>
      <c r="I144" s="25">
        <f>ROUND(ROUND(H144,1)*ROUND(G144,1),1)</f>
        <v>0</v>
      </c>
      <c r="O144">
        <f>(I144*21)/100</f>
        <v>0</v>
      </c>
      <c r="P144" t="s">
        <v>27</v>
      </c>
    </row>
    <row r="145" spans="1:18" x14ac:dyDescent="0.2">
      <c r="A145" s="26" t="s">
        <v>52</v>
      </c>
      <c r="E145" s="27" t="s">
        <v>292</v>
      </c>
      <c r="H145" s="49"/>
    </row>
    <row r="146" spans="1:18" x14ac:dyDescent="0.2">
      <c r="A146" s="30" t="s">
        <v>54</v>
      </c>
      <c r="E146" s="29" t="s">
        <v>49</v>
      </c>
      <c r="H146" s="49"/>
    </row>
    <row r="147" spans="1:18" x14ac:dyDescent="0.2">
      <c r="A147" s="17" t="s">
        <v>47</v>
      </c>
      <c r="B147" s="22" t="s">
        <v>269</v>
      </c>
      <c r="C147" s="22" t="s">
        <v>294</v>
      </c>
      <c r="D147" s="17" t="s">
        <v>49</v>
      </c>
      <c r="E147" s="23" t="s">
        <v>295</v>
      </c>
      <c r="F147" s="24" t="s">
        <v>140</v>
      </c>
      <c r="G147" s="25">
        <v>122.9</v>
      </c>
      <c r="H147" s="48"/>
      <c r="I147" s="25">
        <f>ROUND(ROUND(H147,1)*ROUND(G147,1),1)</f>
        <v>0</v>
      </c>
      <c r="O147">
        <f>(I147*21)/100</f>
        <v>0</v>
      </c>
      <c r="P147" t="s">
        <v>27</v>
      </c>
    </row>
    <row r="148" spans="1:18" ht="38.25" x14ac:dyDescent="0.2">
      <c r="A148" s="26" t="s">
        <v>52</v>
      </c>
      <c r="E148" s="27" t="s">
        <v>296</v>
      </c>
      <c r="H148" s="49"/>
    </row>
    <row r="149" spans="1:18" x14ac:dyDescent="0.2">
      <c r="A149" s="28" t="s">
        <v>54</v>
      </c>
      <c r="E149" s="29" t="s">
        <v>49</v>
      </c>
      <c r="H149" s="49"/>
    </row>
    <row r="150" spans="1:18" ht="12.75" customHeight="1" x14ac:dyDescent="0.2">
      <c r="A150" s="5" t="s">
        <v>45</v>
      </c>
      <c r="B150" s="5"/>
      <c r="C150" s="32" t="s">
        <v>35</v>
      </c>
      <c r="D150" s="5"/>
      <c r="E150" s="20" t="s">
        <v>297</v>
      </c>
      <c r="F150" s="5"/>
      <c r="G150" s="5"/>
      <c r="H150" s="50"/>
      <c r="I150" s="33">
        <f>0+Q150</f>
        <v>0</v>
      </c>
      <c r="O150">
        <f>0+R150</f>
        <v>0</v>
      </c>
      <c r="Q150">
        <f>0+I151+I154+I157</f>
        <v>0</v>
      </c>
      <c r="R150">
        <f>0+O151+O154+O157</f>
        <v>0</v>
      </c>
    </row>
    <row r="151" spans="1:18" x14ac:dyDescent="0.2">
      <c r="A151" s="17" t="s">
        <v>47</v>
      </c>
      <c r="B151" s="22" t="s">
        <v>289</v>
      </c>
      <c r="C151" s="22" t="s">
        <v>299</v>
      </c>
      <c r="D151" s="17" t="s">
        <v>49</v>
      </c>
      <c r="E151" s="23" t="s">
        <v>300</v>
      </c>
      <c r="F151" s="24" t="s">
        <v>110</v>
      </c>
      <c r="G151" s="25">
        <v>1.3</v>
      </c>
      <c r="H151" s="48"/>
      <c r="I151" s="25">
        <f>ROUND(ROUND(H151,1)*ROUND(G151,1),1)</f>
        <v>0</v>
      </c>
      <c r="O151">
        <f>(I151*21)/100</f>
        <v>0</v>
      </c>
      <c r="P151" t="s">
        <v>27</v>
      </c>
    </row>
    <row r="152" spans="1:18" ht="25.5" x14ac:dyDescent="0.2">
      <c r="A152" s="26" t="s">
        <v>52</v>
      </c>
      <c r="E152" s="27" t="s">
        <v>880</v>
      </c>
      <c r="H152" s="49"/>
    </row>
    <row r="153" spans="1:18" x14ac:dyDescent="0.2">
      <c r="A153" s="30" t="s">
        <v>54</v>
      </c>
      <c r="E153" s="29" t="s">
        <v>881</v>
      </c>
      <c r="H153" s="49"/>
    </row>
    <row r="154" spans="1:18" x14ac:dyDescent="0.2">
      <c r="A154" s="17" t="s">
        <v>47</v>
      </c>
      <c r="B154" s="22" t="s">
        <v>293</v>
      </c>
      <c r="C154" s="22" t="s">
        <v>304</v>
      </c>
      <c r="D154" s="17" t="s">
        <v>49</v>
      </c>
      <c r="E154" s="23" t="s">
        <v>305</v>
      </c>
      <c r="F154" s="24" t="s">
        <v>159</v>
      </c>
      <c r="G154" s="25">
        <v>4.9000000000000004</v>
      </c>
      <c r="H154" s="48"/>
      <c r="I154" s="25">
        <f>ROUND(ROUND(H154,1)*ROUND(G154,1),1)</f>
        <v>0</v>
      </c>
      <c r="O154">
        <f>(I154*21)/100</f>
        <v>0</v>
      </c>
      <c r="P154" t="s">
        <v>27</v>
      </c>
    </row>
    <row r="155" spans="1:18" ht="25.5" x14ac:dyDescent="0.2">
      <c r="A155" s="26" t="s">
        <v>52</v>
      </c>
      <c r="E155" s="27" t="s">
        <v>306</v>
      </c>
      <c r="H155" s="49"/>
    </row>
    <row r="156" spans="1:18" x14ac:dyDescent="0.2">
      <c r="A156" s="30" t="s">
        <v>54</v>
      </c>
      <c r="E156" s="29" t="s">
        <v>49</v>
      </c>
      <c r="H156" s="49"/>
    </row>
    <row r="157" spans="1:18" x14ac:dyDescent="0.2">
      <c r="A157" s="17" t="s">
        <v>47</v>
      </c>
      <c r="B157" s="22" t="s">
        <v>298</v>
      </c>
      <c r="C157" s="22" t="s">
        <v>308</v>
      </c>
      <c r="D157" s="17" t="s">
        <v>49</v>
      </c>
      <c r="E157" s="23" t="s">
        <v>309</v>
      </c>
      <c r="F157" s="24" t="s">
        <v>159</v>
      </c>
      <c r="G157" s="25">
        <v>13.5</v>
      </c>
      <c r="H157" s="48"/>
      <c r="I157" s="25">
        <f>ROUND(ROUND(H157,1)*ROUND(G157,1),1)</f>
        <v>0</v>
      </c>
      <c r="O157">
        <f>(I157*21)/100</f>
        <v>0</v>
      </c>
      <c r="P157" t="s">
        <v>27</v>
      </c>
    </row>
    <row r="158" spans="1:18" ht="25.5" x14ac:dyDescent="0.2">
      <c r="A158" s="26" t="s">
        <v>52</v>
      </c>
      <c r="E158" s="27" t="s">
        <v>310</v>
      </c>
      <c r="H158" s="49"/>
    </row>
    <row r="159" spans="1:18" x14ac:dyDescent="0.2">
      <c r="A159" s="28" t="s">
        <v>54</v>
      </c>
      <c r="E159" s="29" t="s">
        <v>882</v>
      </c>
      <c r="H159" s="49"/>
    </row>
    <row r="160" spans="1:18" ht="12.75" customHeight="1" x14ac:dyDescent="0.2">
      <c r="A160" s="5" t="s">
        <v>45</v>
      </c>
      <c r="B160" s="5"/>
      <c r="C160" s="32" t="s">
        <v>37</v>
      </c>
      <c r="D160" s="5"/>
      <c r="E160" s="20" t="s">
        <v>312</v>
      </c>
      <c r="F160" s="5"/>
      <c r="G160" s="5"/>
      <c r="H160" s="50"/>
      <c r="I160" s="33">
        <f>0+Q160</f>
        <v>0</v>
      </c>
      <c r="O160">
        <f>0+R160</f>
        <v>0</v>
      </c>
      <c r="Q160">
        <f>0+I161+I164+I167+I170+I173+I176+I179+I182+I185+I188</f>
        <v>0</v>
      </c>
      <c r="R160">
        <f>0+O161+O164+O167+O170+O173+O176+O179+O182+O185+O188</f>
        <v>0</v>
      </c>
    </row>
    <row r="161" spans="1:16" x14ac:dyDescent="0.2">
      <c r="A161" s="17" t="s">
        <v>47</v>
      </c>
      <c r="B161" s="22" t="s">
        <v>303</v>
      </c>
      <c r="C161" s="22" t="s">
        <v>314</v>
      </c>
      <c r="D161" s="17" t="s">
        <v>49</v>
      </c>
      <c r="E161" s="23" t="s">
        <v>315</v>
      </c>
      <c r="F161" s="24" t="s">
        <v>110</v>
      </c>
      <c r="G161" s="25">
        <v>13</v>
      </c>
      <c r="H161" s="48"/>
      <c r="I161" s="25">
        <f>ROUND(ROUND(H161,1)*ROUND(G161,1),1)</f>
        <v>0</v>
      </c>
      <c r="O161">
        <f>(I161*21)/100</f>
        <v>0</v>
      </c>
      <c r="P161" t="s">
        <v>27</v>
      </c>
    </row>
    <row r="162" spans="1:16" ht="25.5" x14ac:dyDescent="0.2">
      <c r="A162" s="26" t="s">
        <v>52</v>
      </c>
      <c r="E162" s="27" t="s">
        <v>316</v>
      </c>
      <c r="H162" s="49"/>
    </row>
    <row r="163" spans="1:16" x14ac:dyDescent="0.2">
      <c r="A163" s="30" t="s">
        <v>54</v>
      </c>
      <c r="E163" s="29" t="s">
        <v>850</v>
      </c>
      <c r="H163" s="49"/>
    </row>
    <row r="164" spans="1:16" x14ac:dyDescent="0.2">
      <c r="A164" s="17" t="s">
        <v>47</v>
      </c>
      <c r="B164" s="22" t="s">
        <v>307</v>
      </c>
      <c r="C164" s="22" t="s">
        <v>318</v>
      </c>
      <c r="D164" s="17" t="s">
        <v>49</v>
      </c>
      <c r="E164" s="23" t="s">
        <v>319</v>
      </c>
      <c r="F164" s="24" t="s">
        <v>110</v>
      </c>
      <c r="G164" s="25">
        <v>1.3</v>
      </c>
      <c r="H164" s="48"/>
      <c r="I164" s="25">
        <f>ROUND(ROUND(H164,1)*ROUND(G164,1),1)</f>
        <v>0</v>
      </c>
      <c r="O164">
        <f>(I164*21)/100</f>
        <v>0</v>
      </c>
      <c r="P164" t="s">
        <v>27</v>
      </c>
    </row>
    <row r="165" spans="1:16" ht="25.5" x14ac:dyDescent="0.2">
      <c r="A165" s="26" t="s">
        <v>52</v>
      </c>
      <c r="E165" s="27" t="s">
        <v>883</v>
      </c>
      <c r="H165" s="49"/>
    </row>
    <row r="166" spans="1:16" x14ac:dyDescent="0.2">
      <c r="A166" s="30" t="s">
        <v>54</v>
      </c>
      <c r="E166" s="29" t="s">
        <v>881</v>
      </c>
      <c r="H166" s="49"/>
    </row>
    <row r="167" spans="1:16" x14ac:dyDescent="0.2">
      <c r="A167" s="17" t="s">
        <v>47</v>
      </c>
      <c r="B167" s="22" t="s">
        <v>313</v>
      </c>
      <c r="C167" s="22" t="s">
        <v>322</v>
      </c>
      <c r="D167" s="17" t="s">
        <v>49</v>
      </c>
      <c r="E167" s="23" t="s">
        <v>323</v>
      </c>
      <c r="F167" s="24" t="s">
        <v>110</v>
      </c>
      <c r="G167" s="25">
        <v>127.5</v>
      </c>
      <c r="H167" s="48"/>
      <c r="I167" s="25">
        <f>ROUND(ROUND(H167,1)*ROUND(G167,1),1)</f>
        <v>0</v>
      </c>
      <c r="O167">
        <f>(I167*21)/100</f>
        <v>0</v>
      </c>
      <c r="P167" t="s">
        <v>27</v>
      </c>
    </row>
    <row r="168" spans="1:16" ht="25.5" x14ac:dyDescent="0.2">
      <c r="A168" s="26" t="s">
        <v>52</v>
      </c>
      <c r="E168" s="27" t="s">
        <v>324</v>
      </c>
      <c r="H168" s="49"/>
    </row>
    <row r="169" spans="1:16" x14ac:dyDescent="0.2">
      <c r="A169" s="30" t="s">
        <v>54</v>
      </c>
      <c r="E169" s="29" t="s">
        <v>854</v>
      </c>
      <c r="H169" s="49"/>
    </row>
    <row r="170" spans="1:16" x14ac:dyDescent="0.2">
      <c r="A170" s="17" t="s">
        <v>47</v>
      </c>
      <c r="B170" s="22" t="s">
        <v>317</v>
      </c>
      <c r="C170" s="22" t="s">
        <v>326</v>
      </c>
      <c r="D170" s="17" t="s">
        <v>49</v>
      </c>
      <c r="E170" s="23" t="s">
        <v>327</v>
      </c>
      <c r="F170" s="24" t="s">
        <v>110</v>
      </c>
      <c r="G170" s="25">
        <v>201.7</v>
      </c>
      <c r="H170" s="48"/>
      <c r="I170" s="25">
        <f>ROUND(ROUND(H170,1)*ROUND(G170,1),1)</f>
        <v>0</v>
      </c>
      <c r="O170">
        <f>(I170*21)/100</f>
        <v>0</v>
      </c>
      <c r="P170" t="s">
        <v>27</v>
      </c>
    </row>
    <row r="171" spans="1:16" ht="38.25" x14ac:dyDescent="0.2">
      <c r="A171" s="26" t="s">
        <v>52</v>
      </c>
      <c r="E171" s="27" t="s">
        <v>328</v>
      </c>
      <c r="H171" s="49"/>
    </row>
    <row r="172" spans="1:16" x14ac:dyDescent="0.2">
      <c r="A172" s="30" t="s">
        <v>54</v>
      </c>
      <c r="E172" s="29" t="s">
        <v>884</v>
      </c>
      <c r="H172" s="49"/>
    </row>
    <row r="173" spans="1:16" ht="25.5" x14ac:dyDescent="0.2">
      <c r="A173" s="17" t="s">
        <v>47</v>
      </c>
      <c r="B173" s="22" t="s">
        <v>321</v>
      </c>
      <c r="C173" s="22" t="s">
        <v>331</v>
      </c>
      <c r="D173" s="17" t="s">
        <v>49</v>
      </c>
      <c r="E173" s="23" t="s">
        <v>332</v>
      </c>
      <c r="F173" s="24" t="s">
        <v>110</v>
      </c>
      <c r="G173" s="25">
        <v>177</v>
      </c>
      <c r="H173" s="48"/>
      <c r="I173" s="25">
        <f>ROUND(ROUND(H173,1)*ROUND(G173,1),1)</f>
        <v>0</v>
      </c>
      <c r="O173">
        <f>(I173*21)/100</f>
        <v>0</v>
      </c>
      <c r="P173" t="s">
        <v>27</v>
      </c>
    </row>
    <row r="174" spans="1:16" ht="25.5" x14ac:dyDescent="0.2">
      <c r="A174" s="26" t="s">
        <v>52</v>
      </c>
      <c r="E174" s="27" t="s">
        <v>333</v>
      </c>
      <c r="H174" s="49"/>
    </row>
    <row r="175" spans="1:16" x14ac:dyDescent="0.2">
      <c r="A175" s="30" t="s">
        <v>54</v>
      </c>
      <c r="E175" s="29" t="s">
        <v>858</v>
      </c>
      <c r="H175" s="49"/>
    </row>
    <row r="176" spans="1:16" ht="25.5" x14ac:dyDescent="0.2">
      <c r="A176" s="17" t="s">
        <v>47</v>
      </c>
      <c r="B176" s="22" t="s">
        <v>325</v>
      </c>
      <c r="C176" s="22" t="s">
        <v>336</v>
      </c>
      <c r="D176" s="17" t="s">
        <v>49</v>
      </c>
      <c r="E176" s="23" t="s">
        <v>337</v>
      </c>
      <c r="F176" s="24" t="s">
        <v>110</v>
      </c>
      <c r="G176" s="25">
        <v>24.7</v>
      </c>
      <c r="H176" s="48"/>
      <c r="I176" s="25">
        <f>ROUND(ROUND(H176,1)*ROUND(G176,1),1)</f>
        <v>0</v>
      </c>
      <c r="O176">
        <f>(I176*21)/100</f>
        <v>0</v>
      </c>
      <c r="P176" t="s">
        <v>27</v>
      </c>
    </row>
    <row r="177" spans="1:18" ht="25.5" x14ac:dyDescent="0.2">
      <c r="A177" s="26" t="s">
        <v>52</v>
      </c>
      <c r="E177" s="27" t="s">
        <v>338</v>
      </c>
      <c r="H177" s="49"/>
    </row>
    <row r="178" spans="1:18" x14ac:dyDescent="0.2">
      <c r="A178" s="30" t="s">
        <v>54</v>
      </c>
      <c r="E178" s="29" t="s">
        <v>885</v>
      </c>
      <c r="H178" s="49"/>
    </row>
    <row r="179" spans="1:18" ht="25.5" x14ac:dyDescent="0.2">
      <c r="A179" s="17" t="s">
        <v>47</v>
      </c>
      <c r="B179" s="22" t="s">
        <v>330</v>
      </c>
      <c r="C179" s="22" t="s">
        <v>340</v>
      </c>
      <c r="D179" s="17" t="s">
        <v>49</v>
      </c>
      <c r="E179" s="23" t="s">
        <v>341</v>
      </c>
      <c r="F179" s="24" t="s">
        <v>110</v>
      </c>
      <c r="G179" s="25">
        <v>25.9</v>
      </c>
      <c r="H179" s="48"/>
      <c r="I179" s="25">
        <f>ROUND(ROUND(H179,1)*ROUND(G179,1),1)</f>
        <v>0</v>
      </c>
      <c r="O179">
        <f>(I179*21)/100</f>
        <v>0</v>
      </c>
      <c r="P179" t="s">
        <v>27</v>
      </c>
    </row>
    <row r="180" spans="1:18" ht="25.5" x14ac:dyDescent="0.2">
      <c r="A180" s="26" t="s">
        <v>52</v>
      </c>
      <c r="E180" s="27" t="s">
        <v>342</v>
      </c>
      <c r="H180" s="49"/>
    </row>
    <row r="181" spans="1:18" x14ac:dyDescent="0.2">
      <c r="A181" s="30" t="s">
        <v>54</v>
      </c>
      <c r="E181" s="29" t="s">
        <v>886</v>
      </c>
      <c r="H181" s="49"/>
    </row>
    <row r="182" spans="1:18" ht="25.5" x14ac:dyDescent="0.2">
      <c r="A182" s="17" t="s">
        <v>47</v>
      </c>
      <c r="B182" s="22" t="s">
        <v>335</v>
      </c>
      <c r="C182" s="22" t="s">
        <v>345</v>
      </c>
      <c r="D182" s="17" t="s">
        <v>49</v>
      </c>
      <c r="E182" s="23" t="s">
        <v>346</v>
      </c>
      <c r="F182" s="24" t="s">
        <v>110</v>
      </c>
      <c r="G182" s="25">
        <v>114.5</v>
      </c>
      <c r="H182" s="48"/>
      <c r="I182" s="25">
        <f>ROUND(ROUND(H182,1)*ROUND(G182,1),1)</f>
        <v>0</v>
      </c>
      <c r="O182">
        <f>(I182*21)/100</f>
        <v>0</v>
      </c>
      <c r="P182" t="s">
        <v>27</v>
      </c>
    </row>
    <row r="183" spans="1:18" ht="25.5" x14ac:dyDescent="0.2">
      <c r="A183" s="26" t="s">
        <v>52</v>
      </c>
      <c r="E183" s="27" t="s">
        <v>347</v>
      </c>
      <c r="H183" s="49"/>
    </row>
    <row r="184" spans="1:18" x14ac:dyDescent="0.2">
      <c r="A184" s="30" t="s">
        <v>54</v>
      </c>
      <c r="E184" s="29" t="s">
        <v>887</v>
      </c>
      <c r="H184" s="49"/>
    </row>
    <row r="185" spans="1:18" ht="25.5" x14ac:dyDescent="0.2">
      <c r="A185" s="17" t="s">
        <v>47</v>
      </c>
      <c r="B185" s="22" t="s">
        <v>339</v>
      </c>
      <c r="C185" s="22" t="s">
        <v>359</v>
      </c>
      <c r="D185" s="17" t="s">
        <v>49</v>
      </c>
      <c r="E185" s="23" t="s">
        <v>360</v>
      </c>
      <c r="F185" s="24" t="s">
        <v>110</v>
      </c>
      <c r="G185" s="25">
        <v>1.3</v>
      </c>
      <c r="H185" s="48"/>
      <c r="I185" s="25">
        <f>ROUND(ROUND(H185,1)*ROUND(G185,1),1)</f>
        <v>0</v>
      </c>
      <c r="O185">
        <f>(I185*21)/100</f>
        <v>0</v>
      </c>
      <c r="P185" t="s">
        <v>27</v>
      </c>
    </row>
    <row r="186" spans="1:18" ht="38.25" x14ac:dyDescent="0.2">
      <c r="A186" s="26" t="s">
        <v>52</v>
      </c>
      <c r="E186" s="27" t="s">
        <v>888</v>
      </c>
      <c r="H186" s="49"/>
    </row>
    <row r="187" spans="1:18" x14ac:dyDescent="0.2">
      <c r="A187" s="30" t="s">
        <v>54</v>
      </c>
      <c r="E187" s="29" t="s">
        <v>849</v>
      </c>
      <c r="H187" s="49"/>
    </row>
    <row r="188" spans="1:18" x14ac:dyDescent="0.2">
      <c r="A188" s="17" t="s">
        <v>222</v>
      </c>
      <c r="B188" s="22" t="s">
        <v>344</v>
      </c>
      <c r="C188" s="22" t="s">
        <v>362</v>
      </c>
      <c r="D188" s="17" t="s">
        <v>49</v>
      </c>
      <c r="E188" s="23" t="s">
        <v>363</v>
      </c>
      <c r="F188" s="24" t="s">
        <v>110</v>
      </c>
      <c r="G188" s="25">
        <v>0.1</v>
      </c>
      <c r="H188" s="48"/>
      <c r="I188" s="25">
        <f>ROUND(ROUND(H188,1)*ROUND(G188,1),1)</f>
        <v>0</v>
      </c>
      <c r="O188">
        <f>(I188*21)/100</f>
        <v>0</v>
      </c>
      <c r="P188" t="s">
        <v>27</v>
      </c>
    </row>
    <row r="189" spans="1:18" x14ac:dyDescent="0.2">
      <c r="A189" s="26" t="s">
        <v>52</v>
      </c>
      <c r="E189" s="27" t="s">
        <v>356</v>
      </c>
      <c r="H189" s="49"/>
    </row>
    <row r="190" spans="1:18" x14ac:dyDescent="0.2">
      <c r="A190" s="28" t="s">
        <v>54</v>
      </c>
      <c r="E190" s="29" t="s">
        <v>889</v>
      </c>
      <c r="H190" s="49"/>
    </row>
    <row r="191" spans="1:18" ht="12.75" customHeight="1" x14ac:dyDescent="0.2">
      <c r="A191" s="5" t="s">
        <v>45</v>
      </c>
      <c r="B191" s="5"/>
      <c r="C191" s="32" t="s">
        <v>66</v>
      </c>
      <c r="D191" s="5"/>
      <c r="E191" s="20" t="s">
        <v>365</v>
      </c>
      <c r="F191" s="5"/>
      <c r="G191" s="5"/>
      <c r="H191" s="50"/>
      <c r="I191" s="33">
        <f>0+Q191</f>
        <v>0</v>
      </c>
      <c r="O191">
        <f>0+R191</f>
        <v>0</v>
      </c>
      <c r="Q191">
        <f>0+I192</f>
        <v>0</v>
      </c>
      <c r="R191">
        <f>0+O192</f>
        <v>0</v>
      </c>
    </row>
    <row r="192" spans="1:18" x14ac:dyDescent="0.2">
      <c r="A192" s="17" t="s">
        <v>47</v>
      </c>
      <c r="B192" s="22" t="s">
        <v>349</v>
      </c>
      <c r="C192" s="22" t="s">
        <v>367</v>
      </c>
      <c r="D192" s="17" t="s">
        <v>49</v>
      </c>
      <c r="E192" s="23" t="s">
        <v>368</v>
      </c>
      <c r="F192" s="24" t="s">
        <v>140</v>
      </c>
      <c r="G192" s="25">
        <v>116.9</v>
      </c>
      <c r="H192" s="48"/>
      <c r="I192" s="25">
        <f>ROUND(ROUND(H192,1)*ROUND(G192,1),1)</f>
        <v>0</v>
      </c>
      <c r="O192">
        <f>(I192*21)/100</f>
        <v>0</v>
      </c>
      <c r="P192" t="s">
        <v>27</v>
      </c>
    </row>
    <row r="193" spans="1:18" x14ac:dyDescent="0.2">
      <c r="A193" s="26" t="s">
        <v>52</v>
      </c>
      <c r="E193" s="27" t="s">
        <v>369</v>
      </c>
      <c r="H193" s="49"/>
    </row>
    <row r="194" spans="1:18" x14ac:dyDescent="0.2">
      <c r="A194" s="28" t="s">
        <v>54</v>
      </c>
      <c r="E194" s="29" t="s">
        <v>890</v>
      </c>
      <c r="H194" s="49"/>
    </row>
    <row r="195" spans="1:18" ht="12.75" customHeight="1" x14ac:dyDescent="0.2">
      <c r="A195" s="5" t="s">
        <v>45</v>
      </c>
      <c r="B195" s="5"/>
      <c r="C195" s="32" t="s">
        <v>69</v>
      </c>
      <c r="D195" s="5"/>
      <c r="E195" s="20" t="s">
        <v>371</v>
      </c>
      <c r="F195" s="5"/>
      <c r="G195" s="5"/>
      <c r="H195" s="50"/>
      <c r="I195" s="33">
        <f>0+Q195</f>
        <v>0</v>
      </c>
      <c r="O195">
        <f>0+R195</f>
        <v>0</v>
      </c>
      <c r="Q195">
        <f>0+I196+I199+I202+I205+I208+I211+I214+I217+I220+I223+I226+I229+I232+I235+I238+I241+I244+I247+I250+I253+I256+I259+I262+I265+I268+I271+I274+I277</f>
        <v>0</v>
      </c>
      <c r="R195">
        <f>0+O196+O199+O202+O205+O208+O211+O214+O217+O220+O223+O226+O229+O232+O235+O238+O241+O244+O247+O250+O253+O256+O259+O262+O265+O268+O271+O274+O277</f>
        <v>0</v>
      </c>
    </row>
    <row r="196" spans="1:18" ht="25.5" x14ac:dyDescent="0.2">
      <c r="A196" s="17" t="s">
        <v>47</v>
      </c>
      <c r="B196" s="22" t="s">
        <v>353</v>
      </c>
      <c r="C196" s="22" t="s">
        <v>373</v>
      </c>
      <c r="D196" s="17" t="s">
        <v>49</v>
      </c>
      <c r="E196" s="23" t="s">
        <v>374</v>
      </c>
      <c r="F196" s="24" t="s">
        <v>140</v>
      </c>
      <c r="G196" s="25">
        <v>110.7</v>
      </c>
      <c r="H196" s="48"/>
      <c r="I196" s="25">
        <f>ROUND(ROUND(H196,1)*ROUND(G196,1),1)</f>
        <v>0</v>
      </c>
      <c r="O196">
        <f>(I196*21)/100</f>
        <v>0</v>
      </c>
      <c r="P196" t="s">
        <v>27</v>
      </c>
    </row>
    <row r="197" spans="1:18" ht="25.5" x14ac:dyDescent="0.2">
      <c r="A197" s="26" t="s">
        <v>52</v>
      </c>
      <c r="E197" s="27" t="s">
        <v>375</v>
      </c>
      <c r="H197" s="49"/>
    </row>
    <row r="198" spans="1:18" x14ac:dyDescent="0.2">
      <c r="A198" s="30" t="s">
        <v>54</v>
      </c>
      <c r="E198" s="29" t="s">
        <v>49</v>
      </c>
      <c r="H198" s="49"/>
    </row>
    <row r="199" spans="1:18" ht="25.5" x14ac:dyDescent="0.2">
      <c r="A199" s="17" t="s">
        <v>222</v>
      </c>
      <c r="B199" s="22" t="s">
        <v>358</v>
      </c>
      <c r="C199" s="22" t="s">
        <v>377</v>
      </c>
      <c r="D199" s="17" t="s">
        <v>49</v>
      </c>
      <c r="E199" s="23" t="s">
        <v>378</v>
      </c>
      <c r="F199" s="24" t="s">
        <v>140</v>
      </c>
      <c r="G199" s="25">
        <v>110.7</v>
      </c>
      <c r="H199" s="48"/>
      <c r="I199" s="25">
        <f>ROUND(ROUND(H199,1)*ROUND(G199,1),1)</f>
        <v>0</v>
      </c>
      <c r="O199">
        <f>(I199*21)/100</f>
        <v>0</v>
      </c>
      <c r="P199" t="s">
        <v>27</v>
      </c>
    </row>
    <row r="200" spans="1:18" x14ac:dyDescent="0.2">
      <c r="A200" s="26" t="s">
        <v>52</v>
      </c>
      <c r="E200" s="27" t="s">
        <v>379</v>
      </c>
      <c r="H200" s="49"/>
    </row>
    <row r="201" spans="1:18" x14ac:dyDescent="0.2">
      <c r="A201" s="30" t="s">
        <v>54</v>
      </c>
      <c r="E201" s="29" t="s">
        <v>49</v>
      </c>
      <c r="H201" s="49"/>
    </row>
    <row r="202" spans="1:18" ht="25.5" x14ac:dyDescent="0.2">
      <c r="A202" s="17" t="s">
        <v>47</v>
      </c>
      <c r="B202" s="22" t="s">
        <v>361</v>
      </c>
      <c r="C202" s="22" t="s">
        <v>381</v>
      </c>
      <c r="D202" s="17" t="s">
        <v>49</v>
      </c>
      <c r="E202" s="23" t="s">
        <v>382</v>
      </c>
      <c r="F202" s="24" t="s">
        <v>383</v>
      </c>
      <c r="G202" s="25">
        <v>3</v>
      </c>
      <c r="H202" s="48"/>
      <c r="I202" s="25">
        <f>ROUND(ROUND(H202,1)*ROUND(G202,1),1)</f>
        <v>0</v>
      </c>
      <c r="O202">
        <f>(I202*21)/100</f>
        <v>0</v>
      </c>
      <c r="P202" t="s">
        <v>27</v>
      </c>
    </row>
    <row r="203" spans="1:18" ht="25.5" x14ac:dyDescent="0.2">
      <c r="A203" s="26" t="s">
        <v>52</v>
      </c>
      <c r="E203" s="27" t="s">
        <v>384</v>
      </c>
      <c r="H203" s="49"/>
    </row>
    <row r="204" spans="1:18" x14ac:dyDescent="0.2">
      <c r="A204" s="30" t="s">
        <v>54</v>
      </c>
      <c r="E204" s="29" t="s">
        <v>49</v>
      </c>
      <c r="H204" s="49"/>
    </row>
    <row r="205" spans="1:18" ht="25.5" x14ac:dyDescent="0.2">
      <c r="A205" s="17" t="s">
        <v>222</v>
      </c>
      <c r="B205" s="22" t="s">
        <v>366</v>
      </c>
      <c r="C205" s="22" t="s">
        <v>386</v>
      </c>
      <c r="D205" s="17" t="s">
        <v>49</v>
      </c>
      <c r="E205" s="23" t="s">
        <v>387</v>
      </c>
      <c r="F205" s="24" t="s">
        <v>383</v>
      </c>
      <c r="G205" s="25">
        <v>3</v>
      </c>
      <c r="H205" s="48"/>
      <c r="I205" s="25">
        <f>ROUND(ROUND(H205,1)*ROUND(G205,1),1)</f>
        <v>0</v>
      </c>
      <c r="O205">
        <f>(I205*21)/100</f>
        <v>0</v>
      </c>
      <c r="P205" t="s">
        <v>27</v>
      </c>
    </row>
    <row r="206" spans="1:18" x14ac:dyDescent="0.2">
      <c r="A206" s="26" t="s">
        <v>52</v>
      </c>
      <c r="E206" s="27" t="s">
        <v>388</v>
      </c>
      <c r="H206" s="49"/>
    </row>
    <row r="207" spans="1:18" x14ac:dyDescent="0.2">
      <c r="A207" s="30" t="s">
        <v>54</v>
      </c>
      <c r="E207" s="29" t="s">
        <v>49</v>
      </c>
      <c r="H207" s="49"/>
    </row>
    <row r="208" spans="1:18" ht="25.5" x14ac:dyDescent="0.2">
      <c r="A208" s="17" t="s">
        <v>47</v>
      </c>
      <c r="B208" s="22" t="s">
        <v>372</v>
      </c>
      <c r="C208" s="22" t="s">
        <v>390</v>
      </c>
      <c r="D208" s="17" t="s">
        <v>49</v>
      </c>
      <c r="E208" s="23" t="s">
        <v>391</v>
      </c>
      <c r="F208" s="24" t="s">
        <v>383</v>
      </c>
      <c r="G208" s="25">
        <v>10</v>
      </c>
      <c r="H208" s="48"/>
      <c r="I208" s="25">
        <f>ROUND(ROUND(H208,1)*ROUND(G208,1),1)</f>
        <v>0</v>
      </c>
      <c r="O208">
        <f>(I208*21)/100</f>
        <v>0</v>
      </c>
      <c r="P208" t="s">
        <v>27</v>
      </c>
    </row>
    <row r="209" spans="1:16" ht="25.5" x14ac:dyDescent="0.2">
      <c r="A209" s="26" t="s">
        <v>52</v>
      </c>
      <c r="E209" s="27" t="s">
        <v>392</v>
      </c>
      <c r="H209" s="49"/>
    </row>
    <row r="210" spans="1:16" x14ac:dyDescent="0.2">
      <c r="A210" s="30" t="s">
        <v>54</v>
      </c>
      <c r="E210" s="29" t="s">
        <v>891</v>
      </c>
      <c r="H210" s="49"/>
    </row>
    <row r="211" spans="1:16" ht="25.5" x14ac:dyDescent="0.2">
      <c r="A211" s="17" t="s">
        <v>222</v>
      </c>
      <c r="B211" s="22" t="s">
        <v>376</v>
      </c>
      <c r="C211" s="22" t="s">
        <v>395</v>
      </c>
      <c r="D211" s="17" t="s">
        <v>49</v>
      </c>
      <c r="E211" s="23" t="s">
        <v>396</v>
      </c>
      <c r="F211" s="24" t="s">
        <v>383</v>
      </c>
      <c r="G211" s="25">
        <v>5</v>
      </c>
      <c r="H211" s="48"/>
      <c r="I211" s="25">
        <f>ROUND(ROUND(H211,1)*ROUND(G211,1),1)</f>
        <v>0</v>
      </c>
      <c r="O211">
        <f>(I211*21)/100</f>
        <v>0</v>
      </c>
      <c r="P211" t="s">
        <v>27</v>
      </c>
    </row>
    <row r="212" spans="1:16" x14ac:dyDescent="0.2">
      <c r="A212" s="26" t="s">
        <v>52</v>
      </c>
      <c r="E212" s="27" t="s">
        <v>397</v>
      </c>
      <c r="H212" s="49"/>
    </row>
    <row r="213" spans="1:16" x14ac:dyDescent="0.2">
      <c r="A213" s="30" t="s">
        <v>54</v>
      </c>
      <c r="E213" s="29" t="s">
        <v>49</v>
      </c>
      <c r="H213" s="49"/>
    </row>
    <row r="214" spans="1:16" ht="25.5" x14ac:dyDescent="0.2">
      <c r="A214" s="17" t="s">
        <v>222</v>
      </c>
      <c r="B214" s="22" t="s">
        <v>380</v>
      </c>
      <c r="C214" s="22" t="s">
        <v>399</v>
      </c>
      <c r="D214" s="17" t="s">
        <v>49</v>
      </c>
      <c r="E214" s="23" t="s">
        <v>400</v>
      </c>
      <c r="F214" s="24" t="s">
        <v>383</v>
      </c>
      <c r="G214" s="25">
        <v>5</v>
      </c>
      <c r="H214" s="48"/>
      <c r="I214" s="25">
        <f>ROUND(ROUND(H214,1)*ROUND(G214,1),1)</f>
        <v>0</v>
      </c>
      <c r="O214">
        <f>(I214*21)/100</f>
        <v>0</v>
      </c>
      <c r="P214" t="s">
        <v>27</v>
      </c>
    </row>
    <row r="215" spans="1:16" x14ac:dyDescent="0.2">
      <c r="A215" s="26" t="s">
        <v>52</v>
      </c>
      <c r="E215" s="27" t="s">
        <v>401</v>
      </c>
      <c r="H215" s="49"/>
    </row>
    <row r="216" spans="1:16" x14ac:dyDescent="0.2">
      <c r="A216" s="30" t="s">
        <v>54</v>
      </c>
      <c r="E216" s="29" t="s">
        <v>49</v>
      </c>
      <c r="H216" s="49"/>
    </row>
    <row r="217" spans="1:16" x14ac:dyDescent="0.2">
      <c r="A217" s="17" t="s">
        <v>47</v>
      </c>
      <c r="B217" s="22" t="s">
        <v>385</v>
      </c>
      <c r="C217" s="22" t="s">
        <v>403</v>
      </c>
      <c r="D217" s="17" t="s">
        <v>404</v>
      </c>
      <c r="E217" s="23" t="s">
        <v>405</v>
      </c>
      <c r="F217" s="24" t="s">
        <v>140</v>
      </c>
      <c r="G217" s="25">
        <v>61.5</v>
      </c>
      <c r="H217" s="48"/>
      <c r="I217" s="25">
        <f>ROUND(ROUND(H217,1)*ROUND(G217,1),1)</f>
        <v>0</v>
      </c>
      <c r="O217">
        <f>(I217*21)/100</f>
        <v>0</v>
      </c>
      <c r="P217" t="s">
        <v>27</v>
      </c>
    </row>
    <row r="218" spans="1:16" x14ac:dyDescent="0.2">
      <c r="A218" s="26" t="s">
        <v>52</v>
      </c>
      <c r="E218" s="27" t="s">
        <v>406</v>
      </c>
      <c r="H218" s="49"/>
    </row>
    <row r="219" spans="1:16" x14ac:dyDescent="0.2">
      <c r="A219" s="30" t="s">
        <v>54</v>
      </c>
      <c r="E219" s="29" t="s">
        <v>892</v>
      </c>
      <c r="H219" s="49"/>
    </row>
    <row r="220" spans="1:16" x14ac:dyDescent="0.2">
      <c r="A220" s="17" t="s">
        <v>222</v>
      </c>
      <c r="B220" s="22" t="s">
        <v>389</v>
      </c>
      <c r="C220" s="22" t="s">
        <v>409</v>
      </c>
      <c r="D220" s="17" t="s">
        <v>49</v>
      </c>
      <c r="E220" s="23" t="s">
        <v>410</v>
      </c>
      <c r="F220" s="24" t="s">
        <v>140</v>
      </c>
      <c r="G220" s="25">
        <v>61.5</v>
      </c>
      <c r="H220" s="48"/>
      <c r="I220" s="25">
        <f>ROUND(ROUND(H220,1)*ROUND(G220,1),1)</f>
        <v>0</v>
      </c>
      <c r="O220">
        <f>(I220*21)/100</f>
        <v>0</v>
      </c>
      <c r="P220" t="s">
        <v>27</v>
      </c>
    </row>
    <row r="221" spans="1:16" x14ac:dyDescent="0.2">
      <c r="A221" s="26" t="s">
        <v>52</v>
      </c>
      <c r="E221" s="27" t="s">
        <v>411</v>
      </c>
      <c r="H221" s="49"/>
    </row>
    <row r="222" spans="1:16" x14ac:dyDescent="0.2">
      <c r="A222" s="30" t="s">
        <v>54</v>
      </c>
      <c r="E222" s="29" t="s">
        <v>49</v>
      </c>
      <c r="H222" s="49"/>
    </row>
    <row r="223" spans="1:16" ht="25.5" x14ac:dyDescent="0.2">
      <c r="A223" s="17" t="s">
        <v>47</v>
      </c>
      <c r="B223" s="22" t="s">
        <v>394</v>
      </c>
      <c r="C223" s="22" t="s">
        <v>413</v>
      </c>
      <c r="D223" s="17" t="s">
        <v>49</v>
      </c>
      <c r="E223" s="23" t="s">
        <v>414</v>
      </c>
      <c r="F223" s="24" t="s">
        <v>383</v>
      </c>
      <c r="G223" s="25">
        <v>5</v>
      </c>
      <c r="H223" s="48"/>
      <c r="I223" s="25">
        <f>ROUND(ROUND(H223,1)*ROUND(G223,1),1)</f>
        <v>0</v>
      </c>
      <c r="O223">
        <f>(I223*21)/100</f>
        <v>0</v>
      </c>
      <c r="P223" t="s">
        <v>27</v>
      </c>
    </row>
    <row r="224" spans="1:16" ht="25.5" x14ac:dyDescent="0.2">
      <c r="A224" s="26" t="s">
        <v>52</v>
      </c>
      <c r="E224" s="27" t="s">
        <v>415</v>
      </c>
      <c r="H224" s="49"/>
    </row>
    <row r="225" spans="1:16" x14ac:dyDescent="0.2">
      <c r="A225" s="30" t="s">
        <v>54</v>
      </c>
      <c r="E225" s="29" t="s">
        <v>49</v>
      </c>
      <c r="H225" s="49"/>
    </row>
    <row r="226" spans="1:16" x14ac:dyDescent="0.2">
      <c r="A226" s="17" t="s">
        <v>222</v>
      </c>
      <c r="B226" s="22" t="s">
        <v>398</v>
      </c>
      <c r="C226" s="22" t="s">
        <v>893</v>
      </c>
      <c r="D226" s="17" t="s">
        <v>49</v>
      </c>
      <c r="E226" s="23" t="s">
        <v>894</v>
      </c>
      <c r="F226" s="24" t="s">
        <v>383</v>
      </c>
      <c r="G226" s="25">
        <v>2</v>
      </c>
      <c r="H226" s="48"/>
      <c r="I226" s="25">
        <f>ROUND(ROUND(H226,1)*ROUND(G226,1),1)</f>
        <v>0</v>
      </c>
      <c r="O226">
        <f>(I226*21)/100</f>
        <v>0</v>
      </c>
      <c r="P226" t="s">
        <v>27</v>
      </c>
    </row>
    <row r="227" spans="1:16" x14ac:dyDescent="0.2">
      <c r="A227" s="26" t="s">
        <v>52</v>
      </c>
      <c r="E227" s="27" t="s">
        <v>895</v>
      </c>
      <c r="H227" s="49"/>
    </row>
    <row r="228" spans="1:16" x14ac:dyDescent="0.2">
      <c r="A228" s="30" t="s">
        <v>54</v>
      </c>
      <c r="E228" s="29" t="s">
        <v>49</v>
      </c>
      <c r="H228" s="49"/>
    </row>
    <row r="229" spans="1:16" x14ac:dyDescent="0.2">
      <c r="A229" s="17" t="s">
        <v>222</v>
      </c>
      <c r="B229" s="22" t="s">
        <v>402</v>
      </c>
      <c r="C229" s="22" t="s">
        <v>417</v>
      </c>
      <c r="D229" s="17" t="s">
        <v>49</v>
      </c>
      <c r="E229" s="23" t="s">
        <v>418</v>
      </c>
      <c r="F229" s="24" t="s">
        <v>383</v>
      </c>
      <c r="G229" s="25">
        <v>1</v>
      </c>
      <c r="H229" s="48"/>
      <c r="I229" s="25">
        <f>ROUND(ROUND(H229,1)*ROUND(G229,1),1)</f>
        <v>0</v>
      </c>
      <c r="O229">
        <f>(I229*21)/100</f>
        <v>0</v>
      </c>
      <c r="P229" t="s">
        <v>27</v>
      </c>
    </row>
    <row r="230" spans="1:16" x14ac:dyDescent="0.2">
      <c r="A230" s="26" t="s">
        <v>52</v>
      </c>
      <c r="E230" s="27" t="s">
        <v>419</v>
      </c>
      <c r="H230" s="49"/>
    </row>
    <row r="231" spans="1:16" x14ac:dyDescent="0.2">
      <c r="A231" s="30" t="s">
        <v>54</v>
      </c>
      <c r="E231" s="29" t="s">
        <v>49</v>
      </c>
      <c r="H231" s="49"/>
    </row>
    <row r="232" spans="1:16" x14ac:dyDescent="0.2">
      <c r="A232" s="17" t="s">
        <v>222</v>
      </c>
      <c r="B232" s="22" t="s">
        <v>408</v>
      </c>
      <c r="C232" s="22" t="s">
        <v>421</v>
      </c>
      <c r="D232" s="17" t="s">
        <v>49</v>
      </c>
      <c r="E232" s="23" t="s">
        <v>422</v>
      </c>
      <c r="F232" s="24" t="s">
        <v>383</v>
      </c>
      <c r="G232" s="25">
        <v>2</v>
      </c>
      <c r="H232" s="48"/>
      <c r="I232" s="25">
        <f>ROUND(ROUND(H232,1)*ROUND(G232,1),1)</f>
        <v>0</v>
      </c>
      <c r="O232">
        <f>(I232*21)/100</f>
        <v>0</v>
      </c>
      <c r="P232" t="s">
        <v>27</v>
      </c>
    </row>
    <row r="233" spans="1:16" x14ac:dyDescent="0.2">
      <c r="A233" s="26" t="s">
        <v>52</v>
      </c>
      <c r="E233" s="27" t="s">
        <v>423</v>
      </c>
      <c r="H233" s="49"/>
    </row>
    <row r="234" spans="1:16" x14ac:dyDescent="0.2">
      <c r="A234" s="30" t="s">
        <v>54</v>
      </c>
      <c r="E234" s="29" t="s">
        <v>49</v>
      </c>
      <c r="H234" s="49"/>
    </row>
    <row r="235" spans="1:16" x14ac:dyDescent="0.2">
      <c r="A235" s="17" t="s">
        <v>222</v>
      </c>
      <c r="B235" s="22" t="s">
        <v>412</v>
      </c>
      <c r="C235" s="22" t="s">
        <v>425</v>
      </c>
      <c r="D235" s="17" t="s">
        <v>49</v>
      </c>
      <c r="E235" s="23" t="s">
        <v>426</v>
      </c>
      <c r="F235" s="24" t="s">
        <v>383</v>
      </c>
      <c r="G235" s="25">
        <v>3</v>
      </c>
      <c r="H235" s="48"/>
      <c r="I235" s="25">
        <f>ROUND(ROUND(H235,1)*ROUND(G235,1),1)</f>
        <v>0</v>
      </c>
      <c r="O235">
        <f>(I235*21)/100</f>
        <v>0</v>
      </c>
      <c r="P235" t="s">
        <v>27</v>
      </c>
    </row>
    <row r="236" spans="1:16" x14ac:dyDescent="0.2">
      <c r="A236" s="26" t="s">
        <v>52</v>
      </c>
      <c r="E236" s="27" t="s">
        <v>427</v>
      </c>
      <c r="H236" s="49"/>
    </row>
    <row r="237" spans="1:16" x14ac:dyDescent="0.2">
      <c r="A237" s="30" t="s">
        <v>54</v>
      </c>
      <c r="E237" s="29" t="s">
        <v>49</v>
      </c>
      <c r="H237" s="49"/>
    </row>
    <row r="238" spans="1:16" x14ac:dyDescent="0.2">
      <c r="A238" s="17" t="s">
        <v>222</v>
      </c>
      <c r="B238" s="22" t="s">
        <v>416</v>
      </c>
      <c r="C238" s="22" t="s">
        <v>429</v>
      </c>
      <c r="D238" s="17" t="s">
        <v>49</v>
      </c>
      <c r="E238" s="23" t="s">
        <v>430</v>
      </c>
      <c r="F238" s="24" t="s">
        <v>383</v>
      </c>
      <c r="G238" s="25">
        <v>5</v>
      </c>
      <c r="H238" s="48"/>
      <c r="I238" s="25">
        <f>ROUND(ROUND(H238,1)*ROUND(G238,1),1)</f>
        <v>0</v>
      </c>
      <c r="O238">
        <f>(I238*21)/100</f>
        <v>0</v>
      </c>
      <c r="P238" t="s">
        <v>27</v>
      </c>
    </row>
    <row r="239" spans="1:16" x14ac:dyDescent="0.2">
      <c r="A239" s="26" t="s">
        <v>52</v>
      </c>
      <c r="E239" s="27" t="s">
        <v>427</v>
      </c>
      <c r="H239" s="49"/>
    </row>
    <row r="240" spans="1:16" x14ac:dyDescent="0.2">
      <c r="A240" s="30" t="s">
        <v>54</v>
      </c>
      <c r="E240" s="29" t="s">
        <v>49</v>
      </c>
      <c r="H240" s="49"/>
    </row>
    <row r="241" spans="1:16" x14ac:dyDescent="0.2">
      <c r="A241" s="17" t="s">
        <v>222</v>
      </c>
      <c r="B241" s="22" t="s">
        <v>420</v>
      </c>
      <c r="C241" s="22" t="s">
        <v>435</v>
      </c>
      <c r="D241" s="17" t="s">
        <v>49</v>
      </c>
      <c r="E241" s="23" t="s">
        <v>436</v>
      </c>
      <c r="F241" s="24" t="s">
        <v>383</v>
      </c>
      <c r="G241" s="25">
        <v>2</v>
      </c>
      <c r="H241" s="48"/>
      <c r="I241" s="25">
        <f>ROUND(ROUND(H241,1)*ROUND(G241,1),1)</f>
        <v>0</v>
      </c>
      <c r="O241">
        <f>(I241*21)/100</f>
        <v>0</v>
      </c>
      <c r="P241" t="s">
        <v>27</v>
      </c>
    </row>
    <row r="242" spans="1:16" x14ac:dyDescent="0.2">
      <c r="A242" s="26" t="s">
        <v>52</v>
      </c>
      <c r="E242" s="27" t="s">
        <v>437</v>
      </c>
      <c r="H242" s="49"/>
    </row>
    <row r="243" spans="1:16" x14ac:dyDescent="0.2">
      <c r="A243" s="30" t="s">
        <v>54</v>
      </c>
      <c r="E243" s="29" t="s">
        <v>49</v>
      </c>
      <c r="H243" s="49"/>
    </row>
    <row r="244" spans="1:16" x14ac:dyDescent="0.2">
      <c r="A244" s="17" t="s">
        <v>222</v>
      </c>
      <c r="B244" s="22" t="s">
        <v>424</v>
      </c>
      <c r="C244" s="22" t="s">
        <v>442</v>
      </c>
      <c r="D244" s="17" t="s">
        <v>49</v>
      </c>
      <c r="E244" s="23" t="s">
        <v>443</v>
      </c>
      <c r="F244" s="24" t="s">
        <v>383</v>
      </c>
      <c r="G244" s="25">
        <v>1</v>
      </c>
      <c r="H244" s="48"/>
      <c r="I244" s="25">
        <f>ROUND(ROUND(H244,1)*ROUND(G244,1),1)</f>
        <v>0</v>
      </c>
      <c r="O244">
        <f>(I244*21)/100</f>
        <v>0</v>
      </c>
      <c r="P244" t="s">
        <v>27</v>
      </c>
    </row>
    <row r="245" spans="1:16" x14ac:dyDescent="0.2">
      <c r="A245" s="26" t="s">
        <v>52</v>
      </c>
      <c r="E245" s="27" t="s">
        <v>437</v>
      </c>
      <c r="H245" s="49"/>
    </row>
    <row r="246" spans="1:16" x14ac:dyDescent="0.2">
      <c r="A246" s="30" t="s">
        <v>54</v>
      </c>
      <c r="E246" s="29" t="s">
        <v>49</v>
      </c>
      <c r="H246" s="49"/>
    </row>
    <row r="247" spans="1:16" x14ac:dyDescent="0.2">
      <c r="A247" s="17" t="s">
        <v>222</v>
      </c>
      <c r="B247" s="22" t="s">
        <v>428</v>
      </c>
      <c r="C247" s="22" t="s">
        <v>445</v>
      </c>
      <c r="D247" s="17" t="s">
        <v>49</v>
      </c>
      <c r="E247" s="23" t="s">
        <v>446</v>
      </c>
      <c r="F247" s="24" t="s">
        <v>383</v>
      </c>
      <c r="G247" s="25">
        <v>1</v>
      </c>
      <c r="H247" s="48"/>
      <c r="I247" s="25">
        <f>ROUND(ROUND(H247,1)*ROUND(G247,1),1)</f>
        <v>0</v>
      </c>
      <c r="O247">
        <f>(I247*21)/100</f>
        <v>0</v>
      </c>
      <c r="P247" t="s">
        <v>27</v>
      </c>
    </row>
    <row r="248" spans="1:16" x14ac:dyDescent="0.2">
      <c r="A248" s="26" t="s">
        <v>52</v>
      </c>
      <c r="E248" s="27" t="s">
        <v>437</v>
      </c>
      <c r="H248" s="49"/>
    </row>
    <row r="249" spans="1:16" x14ac:dyDescent="0.2">
      <c r="A249" s="30" t="s">
        <v>54</v>
      </c>
      <c r="E249" s="29" t="s">
        <v>49</v>
      </c>
      <c r="H249" s="49"/>
    </row>
    <row r="250" spans="1:16" x14ac:dyDescent="0.2">
      <c r="A250" s="17" t="s">
        <v>222</v>
      </c>
      <c r="B250" s="22" t="s">
        <v>431</v>
      </c>
      <c r="C250" s="22" t="s">
        <v>448</v>
      </c>
      <c r="D250" s="17" t="s">
        <v>49</v>
      </c>
      <c r="E250" s="23" t="s">
        <v>449</v>
      </c>
      <c r="F250" s="24" t="s">
        <v>383</v>
      </c>
      <c r="G250" s="25">
        <v>1</v>
      </c>
      <c r="H250" s="48"/>
      <c r="I250" s="25">
        <f>ROUND(ROUND(H250,1)*ROUND(G250,1),1)</f>
        <v>0</v>
      </c>
      <c r="O250">
        <f>(I250*21)/100</f>
        <v>0</v>
      </c>
      <c r="P250" t="s">
        <v>27</v>
      </c>
    </row>
    <row r="251" spans="1:16" x14ac:dyDescent="0.2">
      <c r="A251" s="26" t="s">
        <v>52</v>
      </c>
      <c r="E251" s="27" t="s">
        <v>437</v>
      </c>
      <c r="H251" s="49"/>
    </row>
    <row r="252" spans="1:16" x14ac:dyDescent="0.2">
      <c r="A252" s="30" t="s">
        <v>54</v>
      </c>
      <c r="E252" s="29" t="s">
        <v>49</v>
      </c>
      <c r="H252" s="49"/>
    </row>
    <row r="253" spans="1:16" x14ac:dyDescent="0.2">
      <c r="A253" s="17" t="s">
        <v>222</v>
      </c>
      <c r="B253" s="22" t="s">
        <v>434</v>
      </c>
      <c r="C253" s="22" t="s">
        <v>451</v>
      </c>
      <c r="D253" s="17" t="s">
        <v>49</v>
      </c>
      <c r="E253" s="23" t="s">
        <v>452</v>
      </c>
      <c r="F253" s="24" t="s">
        <v>383</v>
      </c>
      <c r="G253" s="25">
        <v>5</v>
      </c>
      <c r="H253" s="48"/>
      <c r="I253" s="25">
        <f>ROUND(ROUND(H253,1)*ROUND(G253,1),1)</f>
        <v>0</v>
      </c>
      <c r="O253">
        <f>(I253*21)/100</f>
        <v>0</v>
      </c>
      <c r="P253" t="s">
        <v>27</v>
      </c>
    </row>
    <row r="254" spans="1:16" x14ac:dyDescent="0.2">
      <c r="A254" s="26" t="s">
        <v>52</v>
      </c>
      <c r="E254" s="27" t="s">
        <v>453</v>
      </c>
      <c r="H254" s="49"/>
    </row>
    <row r="255" spans="1:16" x14ac:dyDescent="0.2">
      <c r="A255" s="30" t="s">
        <v>54</v>
      </c>
      <c r="E255" s="29" t="s">
        <v>49</v>
      </c>
      <c r="H255" s="49"/>
    </row>
    <row r="256" spans="1:16" x14ac:dyDescent="0.2">
      <c r="A256" s="17" t="s">
        <v>222</v>
      </c>
      <c r="B256" s="22" t="s">
        <v>438</v>
      </c>
      <c r="C256" s="22" t="s">
        <v>455</v>
      </c>
      <c r="D256" s="17" t="s">
        <v>49</v>
      </c>
      <c r="E256" s="23" t="s">
        <v>456</v>
      </c>
      <c r="F256" s="24" t="s">
        <v>383</v>
      </c>
      <c r="G256" s="25">
        <v>13</v>
      </c>
      <c r="H256" s="48"/>
      <c r="I256" s="25">
        <f>ROUND(ROUND(H256,1)*ROUND(G256,1),1)</f>
        <v>0</v>
      </c>
      <c r="O256">
        <f>(I256*21)/100</f>
        <v>0</v>
      </c>
      <c r="P256" t="s">
        <v>27</v>
      </c>
    </row>
    <row r="257" spans="1:16" x14ac:dyDescent="0.2">
      <c r="A257" s="26" t="s">
        <v>52</v>
      </c>
      <c r="E257" s="27" t="s">
        <v>457</v>
      </c>
      <c r="H257" s="49"/>
    </row>
    <row r="258" spans="1:16" x14ac:dyDescent="0.2">
      <c r="A258" s="30" t="s">
        <v>54</v>
      </c>
      <c r="E258" s="29" t="s">
        <v>49</v>
      </c>
      <c r="H258" s="49"/>
    </row>
    <row r="259" spans="1:16" x14ac:dyDescent="0.2">
      <c r="A259" s="17" t="s">
        <v>47</v>
      </c>
      <c r="B259" s="22" t="s">
        <v>441</v>
      </c>
      <c r="C259" s="22" t="s">
        <v>476</v>
      </c>
      <c r="D259" s="17" t="s">
        <v>49</v>
      </c>
      <c r="E259" s="23" t="s">
        <v>477</v>
      </c>
      <c r="F259" s="24" t="s">
        <v>383</v>
      </c>
      <c r="G259" s="25">
        <v>5</v>
      </c>
      <c r="H259" s="48"/>
      <c r="I259" s="25">
        <f>ROUND(ROUND(H259,1)*ROUND(G259,1),1)</f>
        <v>0</v>
      </c>
      <c r="O259">
        <f>(I259*21)/100</f>
        <v>0</v>
      </c>
      <c r="P259" t="s">
        <v>27</v>
      </c>
    </row>
    <row r="260" spans="1:16" ht="25.5" x14ac:dyDescent="0.2">
      <c r="A260" s="26" t="s">
        <v>52</v>
      </c>
      <c r="E260" s="27" t="s">
        <v>478</v>
      </c>
      <c r="H260" s="49"/>
    </row>
    <row r="261" spans="1:16" x14ac:dyDescent="0.2">
      <c r="A261" s="30" t="s">
        <v>54</v>
      </c>
      <c r="E261" s="29" t="s">
        <v>49</v>
      </c>
      <c r="H261" s="49"/>
    </row>
    <row r="262" spans="1:16" x14ac:dyDescent="0.2">
      <c r="A262" s="17" t="s">
        <v>47</v>
      </c>
      <c r="B262" s="22" t="s">
        <v>444</v>
      </c>
      <c r="C262" s="22" t="s">
        <v>480</v>
      </c>
      <c r="D262" s="17" t="s">
        <v>49</v>
      </c>
      <c r="E262" s="23" t="s">
        <v>481</v>
      </c>
      <c r="F262" s="24" t="s">
        <v>383</v>
      </c>
      <c r="G262" s="25">
        <v>1</v>
      </c>
      <c r="H262" s="48"/>
      <c r="I262" s="25">
        <f>ROUND(ROUND(H262,1)*ROUND(G262,1),1)</f>
        <v>0</v>
      </c>
      <c r="O262">
        <f>(I262*21)/100</f>
        <v>0</v>
      </c>
      <c r="P262" t="s">
        <v>27</v>
      </c>
    </row>
    <row r="263" spans="1:16" ht="25.5" x14ac:dyDescent="0.2">
      <c r="A263" s="26" t="s">
        <v>52</v>
      </c>
      <c r="E263" s="27" t="s">
        <v>482</v>
      </c>
      <c r="H263" s="49"/>
    </row>
    <row r="264" spans="1:16" x14ac:dyDescent="0.2">
      <c r="A264" s="30" t="s">
        <v>54</v>
      </c>
      <c r="E264" s="29" t="s">
        <v>49</v>
      </c>
      <c r="H264" s="49"/>
    </row>
    <row r="265" spans="1:16" x14ac:dyDescent="0.2">
      <c r="A265" s="17" t="s">
        <v>222</v>
      </c>
      <c r="B265" s="22" t="s">
        <v>447</v>
      </c>
      <c r="C265" s="22" t="s">
        <v>484</v>
      </c>
      <c r="D265" s="17" t="s">
        <v>49</v>
      </c>
      <c r="E265" s="23" t="s">
        <v>485</v>
      </c>
      <c r="F265" s="24" t="s">
        <v>383</v>
      </c>
      <c r="G265" s="25">
        <v>1</v>
      </c>
      <c r="H265" s="48"/>
      <c r="I265" s="25">
        <f>ROUND(ROUND(H265,1)*ROUND(G265,1),1)</f>
        <v>0</v>
      </c>
      <c r="O265">
        <f>(I265*21)/100</f>
        <v>0</v>
      </c>
      <c r="P265" t="s">
        <v>27</v>
      </c>
    </row>
    <row r="266" spans="1:16" x14ac:dyDescent="0.2">
      <c r="A266" s="26" t="s">
        <v>52</v>
      </c>
      <c r="E266" s="27" t="s">
        <v>486</v>
      </c>
      <c r="H266" s="49"/>
    </row>
    <row r="267" spans="1:16" x14ac:dyDescent="0.2">
      <c r="A267" s="30" t="s">
        <v>54</v>
      </c>
      <c r="E267" s="29" t="s">
        <v>49</v>
      </c>
      <c r="H267" s="49"/>
    </row>
    <row r="268" spans="1:16" x14ac:dyDescent="0.2">
      <c r="A268" s="17" t="s">
        <v>47</v>
      </c>
      <c r="B268" s="22" t="s">
        <v>450</v>
      </c>
      <c r="C268" s="22" t="s">
        <v>488</v>
      </c>
      <c r="D268" s="17" t="s">
        <v>49</v>
      </c>
      <c r="E268" s="23" t="s">
        <v>489</v>
      </c>
      <c r="F268" s="24" t="s">
        <v>383</v>
      </c>
      <c r="G268" s="25">
        <v>4</v>
      </c>
      <c r="H268" s="48"/>
      <c r="I268" s="25">
        <f>ROUND(ROUND(H268,1)*ROUND(G268,1),1)</f>
        <v>0</v>
      </c>
      <c r="O268">
        <f>(I268*21)/100</f>
        <v>0</v>
      </c>
      <c r="P268" t="s">
        <v>27</v>
      </c>
    </row>
    <row r="269" spans="1:16" ht="25.5" x14ac:dyDescent="0.2">
      <c r="A269" s="26" t="s">
        <v>52</v>
      </c>
      <c r="E269" s="27" t="s">
        <v>482</v>
      </c>
      <c r="H269" s="49"/>
    </row>
    <row r="270" spans="1:16" x14ac:dyDescent="0.2">
      <c r="A270" s="30" t="s">
        <v>54</v>
      </c>
      <c r="E270" s="29" t="s">
        <v>896</v>
      </c>
      <c r="H270" s="49"/>
    </row>
    <row r="271" spans="1:16" x14ac:dyDescent="0.2">
      <c r="A271" s="17" t="s">
        <v>222</v>
      </c>
      <c r="B271" s="22" t="s">
        <v>454</v>
      </c>
      <c r="C271" s="22" t="s">
        <v>492</v>
      </c>
      <c r="D271" s="17" t="s">
        <v>49</v>
      </c>
      <c r="E271" s="23" t="s">
        <v>493</v>
      </c>
      <c r="F271" s="24" t="s">
        <v>383</v>
      </c>
      <c r="G271" s="25">
        <v>3</v>
      </c>
      <c r="H271" s="48"/>
      <c r="I271" s="25">
        <f>ROUND(ROUND(H271,1)*ROUND(G271,1),1)</f>
        <v>0</v>
      </c>
      <c r="O271">
        <f>(I271*21)/100</f>
        <v>0</v>
      </c>
      <c r="P271" t="s">
        <v>27</v>
      </c>
    </row>
    <row r="272" spans="1:16" ht="25.5" x14ac:dyDescent="0.2">
      <c r="A272" s="26" t="s">
        <v>52</v>
      </c>
      <c r="E272" s="27" t="s">
        <v>494</v>
      </c>
      <c r="H272" s="49"/>
    </row>
    <row r="273" spans="1:18" x14ac:dyDescent="0.2">
      <c r="A273" s="30" t="s">
        <v>54</v>
      </c>
      <c r="E273" s="29" t="s">
        <v>49</v>
      </c>
      <c r="H273" s="49"/>
    </row>
    <row r="274" spans="1:18" x14ac:dyDescent="0.2">
      <c r="A274" s="17" t="s">
        <v>222</v>
      </c>
      <c r="B274" s="22" t="s">
        <v>458</v>
      </c>
      <c r="C274" s="22" t="s">
        <v>496</v>
      </c>
      <c r="D274" s="17" t="s">
        <v>49</v>
      </c>
      <c r="E274" s="23" t="s">
        <v>497</v>
      </c>
      <c r="F274" s="24" t="s">
        <v>383</v>
      </c>
      <c r="G274" s="25">
        <v>1</v>
      </c>
      <c r="H274" s="48"/>
      <c r="I274" s="25">
        <f>ROUND(ROUND(H274,1)*ROUND(G274,1),1)</f>
        <v>0</v>
      </c>
      <c r="O274">
        <f>(I274*21)/100</f>
        <v>0</v>
      </c>
      <c r="P274" t="s">
        <v>27</v>
      </c>
    </row>
    <row r="275" spans="1:18" ht="25.5" x14ac:dyDescent="0.2">
      <c r="A275" s="26" t="s">
        <v>52</v>
      </c>
      <c r="E275" s="27" t="s">
        <v>498</v>
      </c>
      <c r="H275" s="49"/>
    </row>
    <row r="276" spans="1:18" x14ac:dyDescent="0.2">
      <c r="A276" s="30" t="s">
        <v>54</v>
      </c>
      <c r="E276" s="29" t="s">
        <v>49</v>
      </c>
      <c r="H276" s="49"/>
    </row>
    <row r="277" spans="1:18" x14ac:dyDescent="0.2">
      <c r="A277" s="17" t="s">
        <v>47</v>
      </c>
      <c r="B277" s="22" t="s">
        <v>462</v>
      </c>
      <c r="C277" s="22" t="s">
        <v>500</v>
      </c>
      <c r="D277" s="17" t="s">
        <v>49</v>
      </c>
      <c r="E277" s="23" t="s">
        <v>501</v>
      </c>
      <c r="F277" s="24" t="s">
        <v>140</v>
      </c>
      <c r="G277" s="25">
        <v>116.9</v>
      </c>
      <c r="H277" s="48"/>
      <c r="I277" s="25">
        <f>ROUND(ROUND(H277,1)*ROUND(G277,1),1)</f>
        <v>0</v>
      </c>
      <c r="O277">
        <f>(I277*21)/100</f>
        <v>0</v>
      </c>
      <c r="P277" t="s">
        <v>27</v>
      </c>
    </row>
    <row r="278" spans="1:18" ht="25.5" x14ac:dyDescent="0.2">
      <c r="A278" s="26" t="s">
        <v>52</v>
      </c>
      <c r="E278" s="27" t="s">
        <v>502</v>
      </c>
      <c r="H278" s="49"/>
    </row>
    <row r="279" spans="1:18" x14ac:dyDescent="0.2">
      <c r="A279" s="28" t="s">
        <v>54</v>
      </c>
      <c r="E279" s="29" t="s">
        <v>890</v>
      </c>
      <c r="H279" s="49"/>
    </row>
    <row r="280" spans="1:18" ht="12.75" customHeight="1" x14ac:dyDescent="0.2">
      <c r="A280" s="5" t="s">
        <v>45</v>
      </c>
      <c r="B280" s="5"/>
      <c r="C280" s="32" t="s">
        <v>42</v>
      </c>
      <c r="D280" s="5"/>
      <c r="E280" s="20" t="s">
        <v>503</v>
      </c>
      <c r="F280" s="5"/>
      <c r="G280" s="5"/>
      <c r="H280" s="50"/>
      <c r="I280" s="33">
        <f>0+Q280</f>
        <v>0</v>
      </c>
      <c r="O280">
        <f>0+R280</f>
        <v>0</v>
      </c>
      <c r="Q280">
        <f>0+I281+I284+I287+I290+I293+I296+I299+I302+I305+I308+I311+I314+I317+I320+I323+I326</f>
        <v>0</v>
      </c>
      <c r="R280">
        <f>0+O281+O284+O287+O290+O293+O296+O299+O302+O305+O308+O311+O314+O317+O320+O323+O326</f>
        <v>0</v>
      </c>
    </row>
    <row r="281" spans="1:18" ht="25.5" x14ac:dyDescent="0.2">
      <c r="A281" s="17" t="s">
        <v>47</v>
      </c>
      <c r="B281" s="22" t="s">
        <v>466</v>
      </c>
      <c r="C281" s="22" t="s">
        <v>505</v>
      </c>
      <c r="D281" s="17" t="s">
        <v>49</v>
      </c>
      <c r="E281" s="23" t="s">
        <v>506</v>
      </c>
      <c r="F281" s="24" t="s">
        <v>140</v>
      </c>
      <c r="G281" s="25">
        <v>1.5</v>
      </c>
      <c r="H281" s="48"/>
      <c r="I281" s="25">
        <f>ROUND(ROUND(H281,1)*ROUND(G281,1),1)</f>
        <v>0</v>
      </c>
      <c r="O281">
        <f>(I281*21)/100</f>
        <v>0</v>
      </c>
      <c r="P281" t="s">
        <v>27</v>
      </c>
    </row>
    <row r="282" spans="1:18" ht="25.5" x14ac:dyDescent="0.2">
      <c r="A282" s="26" t="s">
        <v>52</v>
      </c>
      <c r="E282" s="27" t="s">
        <v>897</v>
      </c>
      <c r="H282" s="49"/>
    </row>
    <row r="283" spans="1:18" x14ac:dyDescent="0.2">
      <c r="A283" s="30" t="s">
        <v>54</v>
      </c>
      <c r="E283" s="29" t="s">
        <v>49</v>
      </c>
      <c r="H283" s="49"/>
    </row>
    <row r="284" spans="1:18" x14ac:dyDescent="0.2">
      <c r="A284" s="17" t="s">
        <v>222</v>
      </c>
      <c r="B284" s="22" t="s">
        <v>467</v>
      </c>
      <c r="C284" s="22" t="s">
        <v>509</v>
      </c>
      <c r="D284" s="17" t="s">
        <v>49</v>
      </c>
      <c r="E284" s="23" t="s">
        <v>510</v>
      </c>
      <c r="F284" s="24" t="s">
        <v>159</v>
      </c>
      <c r="G284" s="25">
        <v>0.2</v>
      </c>
      <c r="H284" s="48"/>
      <c r="I284" s="25">
        <f>ROUND(ROUND(H284,1)*ROUND(G284,1),1)</f>
        <v>0</v>
      </c>
      <c r="O284">
        <f>(I284*21)/100</f>
        <v>0</v>
      </c>
      <c r="P284" t="s">
        <v>27</v>
      </c>
    </row>
    <row r="285" spans="1:18" x14ac:dyDescent="0.2">
      <c r="A285" s="26" t="s">
        <v>52</v>
      </c>
      <c r="E285" s="27" t="s">
        <v>511</v>
      </c>
      <c r="H285" s="49"/>
    </row>
    <row r="286" spans="1:18" x14ac:dyDescent="0.2">
      <c r="A286" s="30" t="s">
        <v>54</v>
      </c>
      <c r="E286" s="29" t="s">
        <v>49</v>
      </c>
      <c r="H286" s="49"/>
    </row>
    <row r="287" spans="1:18" x14ac:dyDescent="0.2">
      <c r="A287" s="17" t="s">
        <v>222</v>
      </c>
      <c r="B287" s="22" t="s">
        <v>468</v>
      </c>
      <c r="C287" s="22" t="s">
        <v>513</v>
      </c>
      <c r="D287" s="17" t="s">
        <v>49</v>
      </c>
      <c r="E287" s="23" t="s">
        <v>514</v>
      </c>
      <c r="F287" s="24" t="s">
        <v>140</v>
      </c>
      <c r="G287" s="25">
        <v>1.5</v>
      </c>
      <c r="H287" s="48"/>
      <c r="I287" s="25">
        <f>ROUND(ROUND(H287,1)*ROUND(G287,1),1)</f>
        <v>0</v>
      </c>
      <c r="O287">
        <f>(I287*21)/100</f>
        <v>0</v>
      </c>
      <c r="P287" t="s">
        <v>27</v>
      </c>
    </row>
    <row r="288" spans="1:18" x14ac:dyDescent="0.2">
      <c r="A288" s="26" t="s">
        <v>52</v>
      </c>
      <c r="E288" s="27" t="s">
        <v>515</v>
      </c>
      <c r="H288" s="49"/>
    </row>
    <row r="289" spans="1:16" x14ac:dyDescent="0.2">
      <c r="A289" s="30" t="s">
        <v>54</v>
      </c>
      <c r="E289" s="29" t="s">
        <v>49</v>
      </c>
      <c r="H289" s="49"/>
    </row>
    <row r="290" spans="1:16" x14ac:dyDescent="0.2">
      <c r="A290" s="17" t="s">
        <v>47</v>
      </c>
      <c r="B290" s="22" t="s">
        <v>469</v>
      </c>
      <c r="C290" s="22" t="s">
        <v>522</v>
      </c>
      <c r="D290" s="17" t="s">
        <v>49</v>
      </c>
      <c r="E290" s="23" t="s">
        <v>523</v>
      </c>
      <c r="F290" s="24" t="s">
        <v>140</v>
      </c>
      <c r="G290" s="25">
        <v>1.5</v>
      </c>
      <c r="H290" s="48"/>
      <c r="I290" s="25">
        <f>ROUND(ROUND(H290,1)*ROUND(G290,1),1)</f>
        <v>0</v>
      </c>
      <c r="O290">
        <f>(I290*21)/100</f>
        <v>0</v>
      </c>
      <c r="P290" t="s">
        <v>27</v>
      </c>
    </row>
    <row r="291" spans="1:16" ht="25.5" x14ac:dyDescent="0.2">
      <c r="A291" s="26" t="s">
        <v>52</v>
      </c>
      <c r="E291" s="27" t="s">
        <v>898</v>
      </c>
      <c r="H291" s="49"/>
    </row>
    <row r="292" spans="1:16" x14ac:dyDescent="0.2">
      <c r="A292" s="30" t="s">
        <v>54</v>
      </c>
      <c r="E292" s="29" t="s">
        <v>49</v>
      </c>
      <c r="H292" s="49"/>
    </row>
    <row r="293" spans="1:16" x14ac:dyDescent="0.2">
      <c r="A293" s="17" t="s">
        <v>222</v>
      </c>
      <c r="B293" s="22" t="s">
        <v>471</v>
      </c>
      <c r="C293" s="22" t="s">
        <v>509</v>
      </c>
      <c r="D293" s="17" t="s">
        <v>49</v>
      </c>
      <c r="E293" s="23" t="s">
        <v>510</v>
      </c>
      <c r="F293" s="24" t="s">
        <v>159</v>
      </c>
      <c r="G293" s="25">
        <v>0.2</v>
      </c>
      <c r="H293" s="48"/>
      <c r="I293" s="25">
        <f>ROUND(ROUND(H293,1)*ROUND(G293,1),1)</f>
        <v>0</v>
      </c>
      <c r="O293">
        <f>(I293*21)/100</f>
        <v>0</v>
      </c>
      <c r="P293" t="s">
        <v>27</v>
      </c>
    </row>
    <row r="294" spans="1:16" x14ac:dyDescent="0.2">
      <c r="A294" s="26" t="s">
        <v>52</v>
      </c>
      <c r="E294" s="27" t="s">
        <v>511</v>
      </c>
      <c r="H294" s="49"/>
    </row>
    <row r="295" spans="1:16" x14ac:dyDescent="0.2">
      <c r="A295" s="30" t="s">
        <v>54</v>
      </c>
      <c r="E295" s="29" t="s">
        <v>49</v>
      </c>
      <c r="H295" s="49"/>
    </row>
    <row r="296" spans="1:16" x14ac:dyDescent="0.2">
      <c r="A296" s="17" t="s">
        <v>222</v>
      </c>
      <c r="B296" s="22" t="s">
        <v>472</v>
      </c>
      <c r="C296" s="22" t="s">
        <v>527</v>
      </c>
      <c r="D296" s="17" t="s">
        <v>49</v>
      </c>
      <c r="E296" s="23" t="s">
        <v>528</v>
      </c>
      <c r="F296" s="24" t="s">
        <v>140</v>
      </c>
      <c r="G296" s="25">
        <v>4</v>
      </c>
      <c r="H296" s="48"/>
      <c r="I296" s="25">
        <f>ROUND(ROUND(H296,1)*ROUND(G296,1),1)</f>
        <v>0</v>
      </c>
      <c r="O296">
        <f>(I296*21)/100</f>
        <v>0</v>
      </c>
      <c r="P296" t="s">
        <v>27</v>
      </c>
    </row>
    <row r="297" spans="1:16" x14ac:dyDescent="0.2">
      <c r="A297" s="26" t="s">
        <v>52</v>
      </c>
      <c r="E297" s="27" t="s">
        <v>529</v>
      </c>
      <c r="H297" s="49"/>
    </row>
    <row r="298" spans="1:16" x14ac:dyDescent="0.2">
      <c r="A298" s="30" t="s">
        <v>54</v>
      </c>
      <c r="E298" s="29" t="s">
        <v>49</v>
      </c>
      <c r="H298" s="49"/>
    </row>
    <row r="299" spans="1:16" x14ac:dyDescent="0.2">
      <c r="A299" s="17" t="s">
        <v>47</v>
      </c>
      <c r="B299" s="22" t="s">
        <v>473</v>
      </c>
      <c r="C299" s="22" t="s">
        <v>531</v>
      </c>
      <c r="D299" s="17" t="s">
        <v>49</v>
      </c>
      <c r="E299" s="23" t="s">
        <v>532</v>
      </c>
      <c r="F299" s="24" t="s">
        <v>140</v>
      </c>
      <c r="G299" s="25">
        <v>202.8</v>
      </c>
      <c r="H299" s="48"/>
      <c r="I299" s="25">
        <f>ROUND(ROUND(H299,1)*ROUND(G299,1),1)</f>
        <v>0</v>
      </c>
      <c r="O299">
        <f>(I299*21)/100</f>
        <v>0</v>
      </c>
      <c r="P299" t="s">
        <v>27</v>
      </c>
    </row>
    <row r="300" spans="1:16" ht="25.5" x14ac:dyDescent="0.2">
      <c r="A300" s="26" t="s">
        <v>52</v>
      </c>
      <c r="E300" s="27" t="s">
        <v>533</v>
      </c>
      <c r="H300" s="49"/>
    </row>
    <row r="301" spans="1:16" x14ac:dyDescent="0.2">
      <c r="A301" s="30" t="s">
        <v>54</v>
      </c>
      <c r="E301" s="29" t="s">
        <v>899</v>
      </c>
      <c r="H301" s="49"/>
    </row>
    <row r="302" spans="1:16" x14ac:dyDescent="0.2">
      <c r="A302" s="17" t="s">
        <v>47</v>
      </c>
      <c r="B302" s="22" t="s">
        <v>474</v>
      </c>
      <c r="C302" s="22" t="s">
        <v>900</v>
      </c>
      <c r="D302" s="17" t="s">
        <v>49</v>
      </c>
      <c r="E302" s="23" t="s">
        <v>901</v>
      </c>
      <c r="F302" s="24" t="s">
        <v>140</v>
      </c>
      <c r="G302" s="25">
        <v>231.7</v>
      </c>
      <c r="H302" s="48"/>
      <c r="I302" s="25">
        <f>ROUND(ROUND(H302,1)*ROUND(G302,1),1)</f>
        <v>0</v>
      </c>
      <c r="O302">
        <f>(I302*21)/100</f>
        <v>0</v>
      </c>
      <c r="P302" t="s">
        <v>27</v>
      </c>
    </row>
    <row r="303" spans="1:16" ht="25.5" x14ac:dyDescent="0.2">
      <c r="A303" s="26" t="s">
        <v>52</v>
      </c>
      <c r="E303" s="27" t="s">
        <v>538</v>
      </c>
      <c r="H303" s="49"/>
    </row>
    <row r="304" spans="1:16" x14ac:dyDescent="0.2">
      <c r="A304" s="30" t="s">
        <v>54</v>
      </c>
      <c r="E304" s="29" t="s">
        <v>902</v>
      </c>
      <c r="H304" s="49"/>
    </row>
    <row r="305" spans="1:16" x14ac:dyDescent="0.2">
      <c r="A305" s="17" t="s">
        <v>47</v>
      </c>
      <c r="B305" s="22" t="s">
        <v>475</v>
      </c>
      <c r="C305" s="22" t="s">
        <v>541</v>
      </c>
      <c r="D305" s="17" t="s">
        <v>49</v>
      </c>
      <c r="E305" s="23" t="s">
        <v>542</v>
      </c>
      <c r="F305" s="24" t="s">
        <v>140</v>
      </c>
      <c r="G305" s="25">
        <v>202.8</v>
      </c>
      <c r="H305" s="48"/>
      <c r="I305" s="25">
        <f>ROUND(ROUND(H305,1)*ROUND(G305,1),1)</f>
        <v>0</v>
      </c>
      <c r="O305">
        <f>(I305*21)/100</f>
        <v>0</v>
      </c>
      <c r="P305" t="s">
        <v>27</v>
      </c>
    </row>
    <row r="306" spans="1:16" ht="25.5" x14ac:dyDescent="0.2">
      <c r="A306" s="26" t="s">
        <v>52</v>
      </c>
      <c r="E306" s="27" t="s">
        <v>543</v>
      </c>
      <c r="H306" s="49"/>
    </row>
    <row r="307" spans="1:16" x14ac:dyDescent="0.2">
      <c r="A307" s="30" t="s">
        <v>54</v>
      </c>
      <c r="E307" s="29" t="s">
        <v>899</v>
      </c>
      <c r="H307" s="49"/>
    </row>
    <row r="308" spans="1:16" x14ac:dyDescent="0.2">
      <c r="A308" s="17" t="s">
        <v>47</v>
      </c>
      <c r="B308" s="22" t="s">
        <v>479</v>
      </c>
      <c r="C308" s="22" t="s">
        <v>545</v>
      </c>
      <c r="D308" s="17" t="s">
        <v>49</v>
      </c>
      <c r="E308" s="23" t="s">
        <v>546</v>
      </c>
      <c r="F308" s="24" t="s">
        <v>213</v>
      </c>
      <c r="G308" s="25">
        <v>110.3</v>
      </c>
      <c r="H308" s="48"/>
      <c r="I308" s="25">
        <f>ROUND(ROUND(H308,1)*ROUND(G308,1),1)</f>
        <v>0</v>
      </c>
      <c r="O308">
        <f>(I308*21)/100</f>
        <v>0</v>
      </c>
      <c r="P308" t="s">
        <v>27</v>
      </c>
    </row>
    <row r="309" spans="1:16" x14ac:dyDescent="0.2">
      <c r="A309" s="26" t="s">
        <v>52</v>
      </c>
      <c r="E309" s="27" t="s">
        <v>547</v>
      </c>
      <c r="H309" s="49"/>
    </row>
    <row r="310" spans="1:16" x14ac:dyDescent="0.2">
      <c r="A310" s="30" t="s">
        <v>54</v>
      </c>
      <c r="E310" s="29" t="s">
        <v>49</v>
      </c>
      <c r="H310" s="49"/>
    </row>
    <row r="311" spans="1:16" ht="25.5" x14ac:dyDescent="0.2">
      <c r="A311" s="17" t="s">
        <v>47</v>
      </c>
      <c r="B311" s="22" t="s">
        <v>483</v>
      </c>
      <c r="C311" s="22" t="s">
        <v>549</v>
      </c>
      <c r="D311" s="17" t="s">
        <v>49</v>
      </c>
      <c r="E311" s="23" t="s">
        <v>550</v>
      </c>
      <c r="F311" s="24" t="s">
        <v>213</v>
      </c>
      <c r="G311" s="25">
        <v>0.5</v>
      </c>
      <c r="H311" s="48"/>
      <c r="I311" s="25">
        <f>ROUND(ROUND(H311,1)*ROUND(G311,1),1)</f>
        <v>0</v>
      </c>
      <c r="O311">
        <f>(I311*21)/100</f>
        <v>0</v>
      </c>
      <c r="P311" t="s">
        <v>27</v>
      </c>
    </row>
    <row r="312" spans="1:16" x14ac:dyDescent="0.2">
      <c r="A312" s="26" t="s">
        <v>52</v>
      </c>
      <c r="E312" s="27" t="s">
        <v>903</v>
      </c>
      <c r="H312" s="49"/>
    </row>
    <row r="313" spans="1:16" x14ac:dyDescent="0.2">
      <c r="A313" s="30" t="s">
        <v>54</v>
      </c>
      <c r="E313" s="29" t="s">
        <v>904</v>
      </c>
      <c r="H313" s="49"/>
    </row>
    <row r="314" spans="1:16" ht="25.5" x14ac:dyDescent="0.2">
      <c r="A314" s="17" t="s">
        <v>47</v>
      </c>
      <c r="B314" s="22" t="s">
        <v>487</v>
      </c>
      <c r="C314" s="22" t="s">
        <v>554</v>
      </c>
      <c r="D314" s="17" t="s">
        <v>49</v>
      </c>
      <c r="E314" s="23" t="s">
        <v>555</v>
      </c>
      <c r="F314" s="24" t="s">
        <v>213</v>
      </c>
      <c r="G314" s="25">
        <v>49.4</v>
      </c>
      <c r="H314" s="48"/>
      <c r="I314" s="25">
        <f>ROUND(ROUND(H314,1)*ROUND(G314,1),1)</f>
        <v>0</v>
      </c>
      <c r="O314">
        <f>(I314*21)/100</f>
        <v>0</v>
      </c>
      <c r="P314" t="s">
        <v>27</v>
      </c>
    </row>
    <row r="315" spans="1:16" x14ac:dyDescent="0.2">
      <c r="A315" s="26" t="s">
        <v>52</v>
      </c>
      <c r="E315" s="27" t="s">
        <v>556</v>
      </c>
      <c r="H315" s="49"/>
    </row>
    <row r="316" spans="1:16" x14ac:dyDescent="0.2">
      <c r="A316" s="30" t="s">
        <v>54</v>
      </c>
      <c r="E316" s="29" t="s">
        <v>905</v>
      </c>
      <c r="H316" s="49"/>
    </row>
    <row r="317" spans="1:16" ht="25.5" x14ac:dyDescent="0.2">
      <c r="A317" s="17" t="s">
        <v>47</v>
      </c>
      <c r="B317" s="22" t="s">
        <v>491</v>
      </c>
      <c r="C317" s="22" t="s">
        <v>559</v>
      </c>
      <c r="D317" s="17" t="s">
        <v>49</v>
      </c>
      <c r="E317" s="23" t="s">
        <v>560</v>
      </c>
      <c r="F317" s="24" t="s">
        <v>213</v>
      </c>
      <c r="G317" s="25">
        <v>60.4</v>
      </c>
      <c r="H317" s="48"/>
      <c r="I317" s="25">
        <f>ROUND(ROUND(H317,1)*ROUND(G317,1),1)</f>
        <v>0</v>
      </c>
      <c r="O317">
        <f>(I317*21)/100</f>
        <v>0</v>
      </c>
      <c r="P317" t="s">
        <v>27</v>
      </c>
    </row>
    <row r="318" spans="1:16" x14ac:dyDescent="0.2">
      <c r="A318" s="26" t="s">
        <v>52</v>
      </c>
      <c r="E318" s="27" t="s">
        <v>561</v>
      </c>
      <c r="H318" s="49"/>
    </row>
    <row r="319" spans="1:16" x14ac:dyDescent="0.2">
      <c r="A319" s="30" t="s">
        <v>54</v>
      </c>
      <c r="E319" s="29" t="s">
        <v>906</v>
      </c>
      <c r="H319" s="49"/>
    </row>
    <row r="320" spans="1:16" x14ac:dyDescent="0.2">
      <c r="A320" s="17" t="s">
        <v>47</v>
      </c>
      <c r="B320" s="22" t="s">
        <v>495</v>
      </c>
      <c r="C320" s="22" t="s">
        <v>564</v>
      </c>
      <c r="D320" s="17" t="s">
        <v>49</v>
      </c>
      <c r="E320" s="23" t="s">
        <v>565</v>
      </c>
      <c r="F320" s="24" t="s">
        <v>213</v>
      </c>
      <c r="G320" s="25">
        <v>152.93787800000001</v>
      </c>
      <c r="H320" s="48"/>
      <c r="I320" s="25">
        <f>ROUND(ROUND(H320,1)*ROUND(G320,1),1)</f>
        <v>0</v>
      </c>
      <c r="O320">
        <f>(I320*21)/100</f>
        <v>0</v>
      </c>
      <c r="P320" t="s">
        <v>27</v>
      </c>
    </row>
    <row r="321" spans="1:16" x14ac:dyDescent="0.2">
      <c r="A321" s="26" t="s">
        <v>52</v>
      </c>
      <c r="E321" s="27" t="s">
        <v>49</v>
      </c>
      <c r="H321" s="49"/>
    </row>
    <row r="322" spans="1:16" x14ac:dyDescent="0.2">
      <c r="A322" s="30" t="s">
        <v>54</v>
      </c>
      <c r="E322" s="29" t="s">
        <v>49</v>
      </c>
      <c r="H322" s="49"/>
    </row>
    <row r="323" spans="1:16" x14ac:dyDescent="0.2">
      <c r="A323" s="17" t="s">
        <v>47</v>
      </c>
      <c r="B323" s="22" t="s">
        <v>516</v>
      </c>
      <c r="C323" s="22" t="s">
        <v>567</v>
      </c>
      <c r="D323" s="17" t="s">
        <v>49</v>
      </c>
      <c r="E323" s="23" t="s">
        <v>568</v>
      </c>
      <c r="F323" s="24" t="s">
        <v>213</v>
      </c>
      <c r="G323" s="25">
        <v>110.34775</v>
      </c>
      <c r="H323" s="48"/>
      <c r="I323" s="25">
        <f>ROUND(ROUND(H323,1)*ROUND(G323,1),1)</f>
        <v>0</v>
      </c>
      <c r="O323">
        <f>(I323*21)/100</f>
        <v>0</v>
      </c>
      <c r="P323" t="s">
        <v>27</v>
      </c>
    </row>
    <row r="324" spans="1:16" ht="25.5" x14ac:dyDescent="0.2">
      <c r="A324" s="26" t="s">
        <v>52</v>
      </c>
      <c r="E324" s="27" t="s">
        <v>569</v>
      </c>
      <c r="H324" s="49"/>
    </row>
    <row r="325" spans="1:16" x14ac:dyDescent="0.2">
      <c r="A325" s="30" t="s">
        <v>54</v>
      </c>
      <c r="E325" s="29" t="s">
        <v>49</v>
      </c>
      <c r="H325" s="49"/>
    </row>
    <row r="326" spans="1:16" x14ac:dyDescent="0.2">
      <c r="A326" s="17" t="s">
        <v>47</v>
      </c>
      <c r="B326" s="22" t="s">
        <v>520</v>
      </c>
      <c r="C326" s="22" t="s">
        <v>571</v>
      </c>
      <c r="D326" s="17" t="s">
        <v>49</v>
      </c>
      <c r="E326" s="23" t="s">
        <v>568</v>
      </c>
      <c r="F326" s="24" t="s">
        <v>213</v>
      </c>
      <c r="G326" s="25">
        <v>110.3</v>
      </c>
      <c r="H326" s="48"/>
      <c r="I326" s="25">
        <f>ROUND(ROUND(H326,1)*ROUND(G326,1),1)</f>
        <v>0</v>
      </c>
      <c r="O326">
        <f>(I326*21)/100</f>
        <v>0</v>
      </c>
      <c r="P326" t="s">
        <v>27</v>
      </c>
    </row>
    <row r="327" spans="1:16" ht="25.5" x14ac:dyDescent="0.2">
      <c r="A327" s="26" t="s">
        <v>52</v>
      </c>
      <c r="E327" s="27" t="s">
        <v>572</v>
      </c>
      <c r="H327" s="49"/>
    </row>
    <row r="328" spans="1:16" x14ac:dyDescent="0.2">
      <c r="A328" s="28" t="s">
        <v>54</v>
      </c>
      <c r="E328" s="29" t="s">
        <v>49</v>
      </c>
      <c r="H328" s="49"/>
    </row>
  </sheetData>
  <sheetProtection algorithmName="SHA-512" hashValue="xstYdw0CtYwCwXfERqKZBfLXNtT0HJPKFLIm12xLVnx5HFCJqSMCLzwyIXE4j4dbXAeoLK/FFcuJmNu1S5UCFA==" saltValue="wyCpg9J6/ynLY3zl9aX5og==" spinCount="100000" sheet="1" objects="1" scenarios="1"/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223"/>
  <sheetViews>
    <sheetView topLeftCell="B1" zoomScaleNormal="100" workbookViewId="0">
      <pane ySplit="9" topLeftCell="A10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0+O10+O98+O105+O112+O125+O129+O196</f>
        <v>0</v>
      </c>
      <c r="P2" t="s">
        <v>26</v>
      </c>
    </row>
    <row r="3" spans="1:18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907</v>
      </c>
      <c r="I3" s="31">
        <f>0+I10+I98+I105+I112+I125+I129+I196</f>
        <v>0</v>
      </c>
      <c r="O3" t="s">
        <v>22</v>
      </c>
      <c r="P3" t="s">
        <v>25</v>
      </c>
    </row>
    <row r="4" spans="1:18" ht="15" customHeight="1" x14ac:dyDescent="0.2">
      <c r="A4" t="s">
        <v>16</v>
      </c>
      <c r="B4" s="10" t="s">
        <v>17</v>
      </c>
      <c r="C4" s="43" t="s">
        <v>18</v>
      </c>
      <c r="D4" s="38"/>
      <c r="E4" s="11" t="s">
        <v>19</v>
      </c>
      <c r="F4" s="1"/>
      <c r="G4" s="1"/>
      <c r="H4" s="9"/>
      <c r="I4" s="9"/>
      <c r="O4" t="s">
        <v>23</v>
      </c>
      <c r="P4" t="s">
        <v>25</v>
      </c>
    </row>
    <row r="5" spans="1:18" ht="12.75" customHeight="1" x14ac:dyDescent="0.2">
      <c r="A5" t="s">
        <v>20</v>
      </c>
      <c r="B5" s="10" t="s">
        <v>17</v>
      </c>
      <c r="C5" s="43" t="s">
        <v>103</v>
      </c>
      <c r="D5" s="38"/>
      <c r="E5" s="11" t="s">
        <v>104</v>
      </c>
      <c r="F5" s="1"/>
      <c r="G5" s="1"/>
      <c r="H5" s="1"/>
      <c r="I5" s="1"/>
      <c r="O5" t="s">
        <v>24</v>
      </c>
      <c r="P5" t="s">
        <v>27</v>
      </c>
    </row>
    <row r="6" spans="1:18" ht="12.75" customHeight="1" x14ac:dyDescent="0.2">
      <c r="A6" t="s">
        <v>105</v>
      </c>
      <c r="B6" s="13" t="s">
        <v>21</v>
      </c>
      <c r="C6" s="44" t="s">
        <v>907</v>
      </c>
      <c r="D6" s="45"/>
      <c r="E6" s="14" t="s">
        <v>908</v>
      </c>
      <c r="F6" s="5"/>
      <c r="G6" s="5"/>
      <c r="H6" s="5"/>
      <c r="I6" s="5"/>
    </row>
    <row r="7" spans="1:18" ht="12.75" customHeight="1" x14ac:dyDescent="0.2">
      <c r="A7" s="42" t="s">
        <v>29</v>
      </c>
      <c r="B7" s="42" t="s">
        <v>31</v>
      </c>
      <c r="C7" s="42" t="s">
        <v>32</v>
      </c>
      <c r="D7" s="42" t="s">
        <v>33</v>
      </c>
      <c r="E7" s="42" t="s">
        <v>34</v>
      </c>
      <c r="F7" s="42" t="s">
        <v>36</v>
      </c>
      <c r="G7" s="42" t="s">
        <v>38</v>
      </c>
      <c r="H7" s="42" t="s">
        <v>40</v>
      </c>
      <c r="I7" s="42"/>
    </row>
    <row r="8" spans="1:18" ht="12.75" customHeight="1" x14ac:dyDescent="0.2">
      <c r="A8" s="42"/>
      <c r="B8" s="42"/>
      <c r="C8" s="42"/>
      <c r="D8" s="42"/>
      <c r="E8" s="42"/>
      <c r="F8" s="42"/>
      <c r="G8" s="42"/>
      <c r="H8" s="12" t="s">
        <v>41</v>
      </c>
      <c r="I8" s="12" t="s">
        <v>43</v>
      </c>
    </row>
    <row r="9" spans="1:18" ht="12.75" customHeight="1" x14ac:dyDescent="0.2">
      <c r="A9" s="12" t="s">
        <v>30</v>
      </c>
      <c r="B9" s="12" t="s">
        <v>25</v>
      </c>
      <c r="C9" s="12" t="s">
        <v>27</v>
      </c>
      <c r="D9" s="12" t="s">
        <v>26</v>
      </c>
      <c r="E9" s="12" t="s">
        <v>35</v>
      </c>
      <c r="F9" s="12" t="s">
        <v>37</v>
      </c>
      <c r="G9" s="12" t="s">
        <v>39</v>
      </c>
      <c r="H9" s="12" t="s">
        <v>42</v>
      </c>
      <c r="I9" s="12" t="s">
        <v>44</v>
      </c>
    </row>
    <row r="10" spans="1:18" ht="12.75" customHeight="1" x14ac:dyDescent="0.2">
      <c r="A10" s="18" t="s">
        <v>45</v>
      </c>
      <c r="B10" s="18"/>
      <c r="C10" s="19" t="s">
        <v>25</v>
      </c>
      <c r="D10" s="18"/>
      <c r="E10" s="20" t="s">
        <v>99</v>
      </c>
      <c r="F10" s="18"/>
      <c r="G10" s="18"/>
      <c r="H10" s="47"/>
      <c r="I10" s="21">
        <f>0+Q10</f>
        <v>0</v>
      </c>
      <c r="O10">
        <f>0+R10</f>
        <v>0</v>
      </c>
      <c r="Q10">
        <f>0+I11+I14+I17+I20+I23+I26+I29+I32+I35+I38+I41+I44+I47+I50+I53+I56+I59+I62+I65+I68+I71+I74+I77+I80+I83+I86+I89+I92+I95</f>
        <v>0</v>
      </c>
      <c r="R10">
        <f>0+O11+O14+O17+O20+O23+O26+O29+O32+O35+O38+O41+O44+O47+O50+O53+O56+O59+O62+O65+O68+O71+O74+O77+O80+O83+O86+O89+O92+O95</f>
        <v>0</v>
      </c>
    </row>
    <row r="11" spans="1:18" x14ac:dyDescent="0.2">
      <c r="A11" s="17" t="s">
        <v>47</v>
      </c>
      <c r="B11" s="22" t="s">
        <v>25</v>
      </c>
      <c r="C11" s="22" t="s">
        <v>583</v>
      </c>
      <c r="D11" s="17" t="s">
        <v>49</v>
      </c>
      <c r="E11" s="23" t="s">
        <v>584</v>
      </c>
      <c r="F11" s="24" t="s">
        <v>110</v>
      </c>
      <c r="G11" s="25">
        <v>40.9</v>
      </c>
      <c r="H11" s="48"/>
      <c r="I11" s="25">
        <f>ROUND(ROUND(H11,1)*ROUND(G11,1),1)</f>
        <v>0</v>
      </c>
      <c r="O11">
        <f>(I11*21)/100</f>
        <v>0</v>
      </c>
      <c r="P11" t="s">
        <v>27</v>
      </c>
    </row>
    <row r="12" spans="1:18" ht="25.5" x14ac:dyDescent="0.2">
      <c r="A12" s="26" t="s">
        <v>52</v>
      </c>
      <c r="E12" s="27" t="s">
        <v>126</v>
      </c>
      <c r="H12" s="49"/>
    </row>
    <row r="13" spans="1:18" x14ac:dyDescent="0.2">
      <c r="A13" s="30" t="s">
        <v>54</v>
      </c>
      <c r="E13" s="29" t="s">
        <v>909</v>
      </c>
      <c r="H13" s="49"/>
    </row>
    <row r="14" spans="1:18" x14ac:dyDescent="0.2">
      <c r="A14" s="17" t="s">
        <v>47</v>
      </c>
      <c r="B14" s="22" t="s">
        <v>27</v>
      </c>
      <c r="C14" s="22" t="s">
        <v>656</v>
      </c>
      <c r="D14" s="17" t="s">
        <v>49</v>
      </c>
      <c r="E14" s="23" t="s">
        <v>657</v>
      </c>
      <c r="F14" s="24" t="s">
        <v>110</v>
      </c>
      <c r="G14" s="25">
        <v>40.9</v>
      </c>
      <c r="H14" s="48"/>
      <c r="I14" s="25">
        <f>ROUND(ROUND(H14,1)*ROUND(G14,1),1)</f>
        <v>0</v>
      </c>
      <c r="O14">
        <f>(I14*21)/100</f>
        <v>0</v>
      </c>
      <c r="P14" t="s">
        <v>27</v>
      </c>
    </row>
    <row r="15" spans="1:18" ht="38.25" x14ac:dyDescent="0.2">
      <c r="A15" s="26" t="s">
        <v>52</v>
      </c>
      <c r="E15" s="27" t="s">
        <v>788</v>
      </c>
      <c r="H15" s="49"/>
    </row>
    <row r="16" spans="1:18" x14ac:dyDescent="0.2">
      <c r="A16" s="30" t="s">
        <v>54</v>
      </c>
      <c r="E16" s="29" t="s">
        <v>909</v>
      </c>
      <c r="H16" s="49"/>
    </row>
    <row r="17" spans="1:16" ht="25.5" x14ac:dyDescent="0.2">
      <c r="A17" s="17" t="s">
        <v>47</v>
      </c>
      <c r="B17" s="22" t="s">
        <v>26</v>
      </c>
      <c r="C17" s="22" t="s">
        <v>132</v>
      </c>
      <c r="D17" s="17" t="s">
        <v>49</v>
      </c>
      <c r="E17" s="23" t="s">
        <v>133</v>
      </c>
      <c r="F17" s="24" t="s">
        <v>110</v>
      </c>
      <c r="G17" s="25">
        <v>63.3</v>
      </c>
      <c r="H17" s="48"/>
      <c r="I17" s="25">
        <f>ROUND(ROUND(H17,1)*ROUND(G17,1),1)</f>
        <v>0</v>
      </c>
      <c r="O17">
        <f>(I17*21)/100</f>
        <v>0</v>
      </c>
      <c r="P17" t="s">
        <v>27</v>
      </c>
    </row>
    <row r="18" spans="1:16" ht="25.5" x14ac:dyDescent="0.2">
      <c r="A18" s="26" t="s">
        <v>52</v>
      </c>
      <c r="E18" s="27" t="s">
        <v>910</v>
      </c>
      <c r="H18" s="49"/>
    </row>
    <row r="19" spans="1:16" x14ac:dyDescent="0.2">
      <c r="A19" s="30" t="s">
        <v>54</v>
      </c>
      <c r="E19" s="29" t="s">
        <v>911</v>
      </c>
      <c r="H19" s="49"/>
    </row>
    <row r="20" spans="1:16" x14ac:dyDescent="0.2">
      <c r="A20" s="17" t="s">
        <v>47</v>
      </c>
      <c r="B20" s="22" t="s">
        <v>35</v>
      </c>
      <c r="C20" s="22" t="s">
        <v>146</v>
      </c>
      <c r="D20" s="17" t="s">
        <v>49</v>
      </c>
      <c r="E20" s="23" t="s">
        <v>147</v>
      </c>
      <c r="F20" s="24" t="s">
        <v>148</v>
      </c>
      <c r="G20" s="25">
        <v>10</v>
      </c>
      <c r="H20" s="48"/>
      <c r="I20" s="25">
        <f>ROUND(ROUND(H20,1)*ROUND(G20,1),1)</f>
        <v>0</v>
      </c>
      <c r="O20">
        <f>(I20*21)/100</f>
        <v>0</v>
      </c>
      <c r="P20" t="s">
        <v>27</v>
      </c>
    </row>
    <row r="21" spans="1:16" x14ac:dyDescent="0.2">
      <c r="A21" s="26" t="s">
        <v>52</v>
      </c>
      <c r="E21" s="27" t="s">
        <v>149</v>
      </c>
      <c r="H21" s="49"/>
    </row>
    <row r="22" spans="1:16" x14ac:dyDescent="0.2">
      <c r="A22" s="30" t="s">
        <v>54</v>
      </c>
      <c r="E22" s="29" t="s">
        <v>49</v>
      </c>
      <c r="H22" s="49"/>
    </row>
    <row r="23" spans="1:16" x14ac:dyDescent="0.2">
      <c r="A23" s="17" t="s">
        <v>47</v>
      </c>
      <c r="B23" s="22" t="s">
        <v>37</v>
      </c>
      <c r="C23" s="22" t="s">
        <v>150</v>
      </c>
      <c r="D23" s="17" t="s">
        <v>49</v>
      </c>
      <c r="E23" s="23" t="s">
        <v>151</v>
      </c>
      <c r="F23" s="24" t="s">
        <v>152</v>
      </c>
      <c r="G23" s="25">
        <v>10</v>
      </c>
      <c r="H23" s="48"/>
      <c r="I23" s="25">
        <f>ROUND(ROUND(H23,1)*ROUND(G23,1),1)</f>
        <v>0</v>
      </c>
      <c r="O23">
        <f>(I23*21)/100</f>
        <v>0</v>
      </c>
      <c r="P23" t="s">
        <v>27</v>
      </c>
    </row>
    <row r="24" spans="1:16" x14ac:dyDescent="0.2">
      <c r="A24" s="26" t="s">
        <v>52</v>
      </c>
      <c r="E24" s="27" t="s">
        <v>149</v>
      </c>
      <c r="H24" s="49"/>
    </row>
    <row r="25" spans="1:16" x14ac:dyDescent="0.2">
      <c r="A25" s="30" t="s">
        <v>54</v>
      </c>
      <c r="E25" s="29" t="s">
        <v>49</v>
      </c>
      <c r="H25" s="49"/>
    </row>
    <row r="26" spans="1:16" x14ac:dyDescent="0.2">
      <c r="A26" s="17" t="s">
        <v>47</v>
      </c>
      <c r="B26" s="22" t="s">
        <v>39</v>
      </c>
      <c r="C26" s="22" t="s">
        <v>157</v>
      </c>
      <c r="D26" s="17" t="s">
        <v>49</v>
      </c>
      <c r="E26" s="23" t="s">
        <v>158</v>
      </c>
      <c r="F26" s="24" t="s">
        <v>159</v>
      </c>
      <c r="G26" s="25">
        <v>3.2</v>
      </c>
      <c r="H26" s="48"/>
      <c r="I26" s="25">
        <f>ROUND(ROUND(H26,1)*ROUND(G26,1),1)</f>
        <v>0</v>
      </c>
      <c r="O26">
        <f>(I26*21)/100</f>
        <v>0</v>
      </c>
      <c r="P26" t="s">
        <v>27</v>
      </c>
    </row>
    <row r="27" spans="1:16" x14ac:dyDescent="0.2">
      <c r="A27" s="26" t="s">
        <v>52</v>
      </c>
      <c r="E27" s="27" t="s">
        <v>160</v>
      </c>
      <c r="H27" s="49"/>
    </row>
    <row r="28" spans="1:16" x14ac:dyDescent="0.2">
      <c r="A28" s="30" t="s">
        <v>54</v>
      </c>
      <c r="E28" s="29" t="s">
        <v>49</v>
      </c>
      <c r="H28" s="49"/>
    </row>
    <row r="29" spans="1:16" x14ac:dyDescent="0.2">
      <c r="A29" s="17" t="s">
        <v>47</v>
      </c>
      <c r="B29" s="22" t="s">
        <v>66</v>
      </c>
      <c r="C29" s="22" t="s">
        <v>595</v>
      </c>
      <c r="D29" s="17" t="s">
        <v>49</v>
      </c>
      <c r="E29" s="23" t="s">
        <v>596</v>
      </c>
      <c r="F29" s="24" t="s">
        <v>159</v>
      </c>
      <c r="G29" s="25">
        <v>100.5</v>
      </c>
      <c r="H29" s="48"/>
      <c r="I29" s="25">
        <f>ROUND(ROUND(H29,1)*ROUND(G29,1),1)</f>
        <v>0</v>
      </c>
      <c r="O29">
        <f>(I29*21)/100</f>
        <v>0</v>
      </c>
      <c r="P29" t="s">
        <v>27</v>
      </c>
    </row>
    <row r="30" spans="1:16" ht="25.5" x14ac:dyDescent="0.2">
      <c r="A30" s="26" t="s">
        <v>52</v>
      </c>
      <c r="E30" s="27" t="s">
        <v>167</v>
      </c>
      <c r="H30" s="49"/>
    </row>
    <row r="31" spans="1:16" x14ac:dyDescent="0.2">
      <c r="A31" s="30" t="s">
        <v>54</v>
      </c>
      <c r="E31" s="29" t="s">
        <v>49</v>
      </c>
      <c r="H31" s="49"/>
    </row>
    <row r="32" spans="1:16" x14ac:dyDescent="0.2">
      <c r="A32" s="17" t="s">
        <v>47</v>
      </c>
      <c r="B32" s="22" t="s">
        <v>69</v>
      </c>
      <c r="C32" s="22" t="s">
        <v>168</v>
      </c>
      <c r="D32" s="17" t="s">
        <v>49</v>
      </c>
      <c r="E32" s="23" t="s">
        <v>169</v>
      </c>
      <c r="F32" s="24" t="s">
        <v>159</v>
      </c>
      <c r="G32" s="25">
        <v>100.5</v>
      </c>
      <c r="H32" s="48"/>
      <c r="I32" s="25">
        <f>ROUND(ROUND(H32,1)*ROUND(G32,1),1)</f>
        <v>0</v>
      </c>
      <c r="O32">
        <f>(I32*21)/100</f>
        <v>0</v>
      </c>
      <c r="P32" t="s">
        <v>27</v>
      </c>
    </row>
    <row r="33" spans="1:16" x14ac:dyDescent="0.2">
      <c r="A33" s="26" t="s">
        <v>52</v>
      </c>
      <c r="E33" s="27" t="s">
        <v>160</v>
      </c>
      <c r="H33" s="49"/>
    </row>
    <row r="34" spans="1:16" x14ac:dyDescent="0.2">
      <c r="A34" s="30" t="s">
        <v>54</v>
      </c>
      <c r="E34" s="29" t="s">
        <v>49</v>
      </c>
      <c r="H34" s="49"/>
    </row>
    <row r="35" spans="1:16" x14ac:dyDescent="0.2">
      <c r="A35" s="17" t="s">
        <v>47</v>
      </c>
      <c r="B35" s="22" t="s">
        <v>42</v>
      </c>
      <c r="C35" s="22" t="s">
        <v>170</v>
      </c>
      <c r="D35" s="17" t="s">
        <v>49</v>
      </c>
      <c r="E35" s="23" t="s">
        <v>171</v>
      </c>
      <c r="F35" s="24" t="s">
        <v>159</v>
      </c>
      <c r="G35" s="25">
        <v>1.2</v>
      </c>
      <c r="H35" s="48"/>
      <c r="I35" s="25">
        <f>ROUND(ROUND(H35,1)*ROUND(G35,1),1)</f>
        <v>0</v>
      </c>
      <c r="O35">
        <f>(I35*21)/100</f>
        <v>0</v>
      </c>
      <c r="P35" t="s">
        <v>27</v>
      </c>
    </row>
    <row r="36" spans="1:16" x14ac:dyDescent="0.2">
      <c r="A36" s="26" t="s">
        <v>52</v>
      </c>
      <c r="E36" s="27" t="s">
        <v>172</v>
      </c>
      <c r="H36" s="49"/>
    </row>
    <row r="37" spans="1:16" x14ac:dyDescent="0.2">
      <c r="A37" s="30" t="s">
        <v>54</v>
      </c>
      <c r="E37" s="29" t="s">
        <v>912</v>
      </c>
      <c r="H37" s="49"/>
    </row>
    <row r="38" spans="1:16" x14ac:dyDescent="0.2">
      <c r="A38" s="17" t="s">
        <v>47</v>
      </c>
      <c r="B38" s="22" t="s">
        <v>44</v>
      </c>
      <c r="C38" s="22" t="s">
        <v>598</v>
      </c>
      <c r="D38" s="17" t="s">
        <v>49</v>
      </c>
      <c r="E38" s="23" t="s">
        <v>599</v>
      </c>
      <c r="F38" s="24" t="s">
        <v>159</v>
      </c>
      <c r="G38" s="25">
        <v>0.2</v>
      </c>
      <c r="H38" s="48"/>
      <c r="I38" s="25">
        <f>ROUND(ROUND(H38,1)*ROUND(G38,1),1)</f>
        <v>0</v>
      </c>
      <c r="O38">
        <f>(I38*21)/100</f>
        <v>0</v>
      </c>
      <c r="P38" t="s">
        <v>27</v>
      </c>
    </row>
    <row r="39" spans="1:16" ht="25.5" x14ac:dyDescent="0.2">
      <c r="A39" s="26" t="s">
        <v>52</v>
      </c>
      <c r="E39" s="27" t="s">
        <v>167</v>
      </c>
      <c r="H39" s="49"/>
    </row>
    <row r="40" spans="1:16" x14ac:dyDescent="0.2">
      <c r="A40" s="30" t="s">
        <v>54</v>
      </c>
      <c r="E40" s="29" t="s">
        <v>49</v>
      </c>
      <c r="H40" s="49"/>
    </row>
    <row r="41" spans="1:16" x14ac:dyDescent="0.2">
      <c r="A41" s="17" t="s">
        <v>47</v>
      </c>
      <c r="B41" s="22" t="s">
        <v>76</v>
      </c>
      <c r="C41" s="22" t="s">
        <v>177</v>
      </c>
      <c r="D41" s="17" t="s">
        <v>49</v>
      </c>
      <c r="E41" s="23" t="s">
        <v>178</v>
      </c>
      <c r="F41" s="24" t="s">
        <v>159</v>
      </c>
      <c r="G41" s="25">
        <v>1.4</v>
      </c>
      <c r="H41" s="48"/>
      <c r="I41" s="25">
        <f>ROUND(ROUND(H41,1)*ROUND(G41,1),1)</f>
        <v>0</v>
      </c>
      <c r="O41">
        <f>(I41*21)/100</f>
        <v>0</v>
      </c>
      <c r="P41" t="s">
        <v>27</v>
      </c>
    </row>
    <row r="42" spans="1:16" x14ac:dyDescent="0.2">
      <c r="A42" s="26" t="s">
        <v>52</v>
      </c>
      <c r="E42" s="27" t="s">
        <v>179</v>
      </c>
      <c r="H42" s="49"/>
    </row>
    <row r="43" spans="1:16" x14ac:dyDescent="0.2">
      <c r="A43" s="30" t="s">
        <v>54</v>
      </c>
      <c r="E43" s="29" t="s">
        <v>913</v>
      </c>
      <c r="H43" s="49"/>
    </row>
    <row r="44" spans="1:16" x14ac:dyDescent="0.2">
      <c r="A44" s="17" t="s">
        <v>47</v>
      </c>
      <c r="B44" s="22" t="s">
        <v>79</v>
      </c>
      <c r="C44" s="22" t="s">
        <v>182</v>
      </c>
      <c r="D44" s="17" t="s">
        <v>49</v>
      </c>
      <c r="E44" s="23" t="s">
        <v>183</v>
      </c>
      <c r="F44" s="24" t="s">
        <v>110</v>
      </c>
      <c r="G44" s="25">
        <v>169.2</v>
      </c>
      <c r="H44" s="48"/>
      <c r="I44" s="25">
        <f>ROUND(ROUND(H44,1)*ROUND(G44,1),1)</f>
        <v>0</v>
      </c>
      <c r="O44">
        <f>(I44*21)/100</f>
        <v>0</v>
      </c>
      <c r="P44" t="s">
        <v>27</v>
      </c>
    </row>
    <row r="45" spans="1:16" ht="25.5" x14ac:dyDescent="0.2">
      <c r="A45" s="26" t="s">
        <v>52</v>
      </c>
      <c r="E45" s="27" t="s">
        <v>184</v>
      </c>
      <c r="H45" s="49"/>
    </row>
    <row r="46" spans="1:16" x14ac:dyDescent="0.2">
      <c r="A46" s="30" t="s">
        <v>54</v>
      </c>
      <c r="E46" s="29" t="s">
        <v>49</v>
      </c>
      <c r="H46" s="49"/>
    </row>
    <row r="47" spans="1:16" x14ac:dyDescent="0.2">
      <c r="A47" s="17" t="s">
        <v>47</v>
      </c>
      <c r="B47" s="22" t="s">
        <v>82</v>
      </c>
      <c r="C47" s="22" t="s">
        <v>186</v>
      </c>
      <c r="D47" s="17" t="s">
        <v>49</v>
      </c>
      <c r="E47" s="23" t="s">
        <v>187</v>
      </c>
      <c r="F47" s="24" t="s">
        <v>110</v>
      </c>
      <c r="G47" s="25">
        <v>169.2</v>
      </c>
      <c r="H47" s="48"/>
      <c r="I47" s="25">
        <f>ROUND(ROUND(H47,1)*ROUND(G47,1),1)</f>
        <v>0</v>
      </c>
      <c r="O47">
        <f>(I47*21)/100</f>
        <v>0</v>
      </c>
      <c r="P47" t="s">
        <v>27</v>
      </c>
    </row>
    <row r="48" spans="1:16" ht="25.5" x14ac:dyDescent="0.2">
      <c r="A48" s="26" t="s">
        <v>52</v>
      </c>
      <c r="E48" s="27" t="s">
        <v>184</v>
      </c>
      <c r="H48" s="49"/>
    </row>
    <row r="49" spans="1:16" x14ac:dyDescent="0.2">
      <c r="A49" s="30" t="s">
        <v>54</v>
      </c>
      <c r="E49" s="29" t="s">
        <v>49</v>
      </c>
      <c r="H49" s="49"/>
    </row>
    <row r="50" spans="1:16" x14ac:dyDescent="0.2">
      <c r="A50" s="17" t="s">
        <v>47</v>
      </c>
      <c r="B50" s="22" t="s">
        <v>85</v>
      </c>
      <c r="C50" s="22" t="s">
        <v>189</v>
      </c>
      <c r="D50" s="17" t="s">
        <v>49</v>
      </c>
      <c r="E50" s="23" t="s">
        <v>190</v>
      </c>
      <c r="F50" s="24" t="s">
        <v>159</v>
      </c>
      <c r="G50" s="25">
        <v>101.8</v>
      </c>
      <c r="H50" s="48"/>
      <c r="I50" s="25">
        <f>ROUND(ROUND(H50,1)*ROUND(G50,1),1)</f>
        <v>0</v>
      </c>
      <c r="O50">
        <f>(I50*21)/100</f>
        <v>0</v>
      </c>
      <c r="P50" t="s">
        <v>27</v>
      </c>
    </row>
    <row r="51" spans="1:16" ht="25.5" x14ac:dyDescent="0.2">
      <c r="A51" s="26" t="s">
        <v>52</v>
      </c>
      <c r="E51" s="27" t="s">
        <v>191</v>
      </c>
      <c r="H51" s="49"/>
    </row>
    <row r="52" spans="1:16" x14ac:dyDescent="0.2">
      <c r="A52" s="30" t="s">
        <v>54</v>
      </c>
      <c r="E52" s="29" t="s">
        <v>914</v>
      </c>
      <c r="H52" s="49"/>
    </row>
    <row r="53" spans="1:16" x14ac:dyDescent="0.2">
      <c r="A53" s="17" t="s">
        <v>47</v>
      </c>
      <c r="B53" s="22" t="s">
        <v>88</v>
      </c>
      <c r="C53" s="22" t="s">
        <v>665</v>
      </c>
      <c r="D53" s="17" t="s">
        <v>18</v>
      </c>
      <c r="E53" s="23" t="s">
        <v>666</v>
      </c>
      <c r="F53" s="24" t="s">
        <v>159</v>
      </c>
      <c r="G53" s="25">
        <v>64.2</v>
      </c>
      <c r="H53" s="48"/>
      <c r="I53" s="25">
        <f>ROUND(ROUND(H53,1)*ROUND(G53,1),1)</f>
        <v>0</v>
      </c>
      <c r="O53">
        <f>(I53*21)/100</f>
        <v>0</v>
      </c>
      <c r="P53" t="s">
        <v>27</v>
      </c>
    </row>
    <row r="54" spans="1:16" ht="25.5" x14ac:dyDescent="0.2">
      <c r="A54" s="26" t="s">
        <v>52</v>
      </c>
      <c r="E54" s="27" t="s">
        <v>196</v>
      </c>
      <c r="H54" s="49"/>
    </row>
    <row r="55" spans="1:16" x14ac:dyDescent="0.2">
      <c r="A55" s="30" t="s">
        <v>54</v>
      </c>
      <c r="E55" s="29" t="s">
        <v>915</v>
      </c>
      <c r="H55" s="49"/>
    </row>
    <row r="56" spans="1:16" x14ac:dyDescent="0.2">
      <c r="A56" s="17" t="s">
        <v>47</v>
      </c>
      <c r="B56" s="22" t="s">
        <v>91</v>
      </c>
      <c r="C56" s="22" t="s">
        <v>665</v>
      </c>
      <c r="D56" s="17" t="s">
        <v>199</v>
      </c>
      <c r="E56" s="23" t="s">
        <v>666</v>
      </c>
      <c r="F56" s="24" t="s">
        <v>159</v>
      </c>
      <c r="G56" s="25">
        <v>37.6</v>
      </c>
      <c r="H56" s="48"/>
      <c r="I56" s="25">
        <f>ROUND(ROUND(H56,1)*ROUND(G56,1),1)</f>
        <v>0</v>
      </c>
      <c r="O56">
        <f>(I56*21)/100</f>
        <v>0</v>
      </c>
      <c r="P56" t="s">
        <v>27</v>
      </c>
    </row>
    <row r="57" spans="1:16" ht="25.5" x14ac:dyDescent="0.2">
      <c r="A57" s="26" t="s">
        <v>52</v>
      </c>
      <c r="E57" s="27" t="s">
        <v>200</v>
      </c>
      <c r="H57" s="49"/>
    </row>
    <row r="58" spans="1:16" x14ac:dyDescent="0.2">
      <c r="A58" s="30" t="s">
        <v>54</v>
      </c>
      <c r="E58" s="29" t="s">
        <v>916</v>
      </c>
      <c r="H58" s="49"/>
    </row>
    <row r="59" spans="1:16" x14ac:dyDescent="0.2">
      <c r="A59" s="17" t="s">
        <v>47</v>
      </c>
      <c r="B59" s="22" t="s">
        <v>94</v>
      </c>
      <c r="C59" s="22" t="s">
        <v>203</v>
      </c>
      <c r="D59" s="17" t="s">
        <v>18</v>
      </c>
      <c r="E59" s="23" t="s">
        <v>204</v>
      </c>
      <c r="F59" s="24" t="s">
        <v>159</v>
      </c>
      <c r="G59" s="25">
        <v>119.5</v>
      </c>
      <c r="H59" s="48"/>
      <c r="I59" s="25">
        <f>ROUND(ROUND(H59,1)*ROUND(G59,1),1)</f>
        <v>0</v>
      </c>
      <c r="O59">
        <f>(I59*21)/100</f>
        <v>0</v>
      </c>
      <c r="P59" t="s">
        <v>27</v>
      </c>
    </row>
    <row r="60" spans="1:16" ht="25.5" x14ac:dyDescent="0.2">
      <c r="A60" s="26" t="s">
        <v>52</v>
      </c>
      <c r="E60" s="27" t="s">
        <v>205</v>
      </c>
      <c r="H60" s="49"/>
    </row>
    <row r="61" spans="1:16" x14ac:dyDescent="0.2">
      <c r="A61" s="30" t="s">
        <v>54</v>
      </c>
      <c r="E61" s="29" t="s">
        <v>917</v>
      </c>
      <c r="H61" s="49"/>
    </row>
    <row r="62" spans="1:16" x14ac:dyDescent="0.2">
      <c r="A62" s="17" t="s">
        <v>47</v>
      </c>
      <c r="B62" s="22" t="s">
        <v>97</v>
      </c>
      <c r="C62" s="22" t="s">
        <v>203</v>
      </c>
      <c r="D62" s="17" t="s">
        <v>199</v>
      </c>
      <c r="E62" s="23" t="s">
        <v>204</v>
      </c>
      <c r="F62" s="24" t="s">
        <v>159</v>
      </c>
      <c r="G62" s="25">
        <v>55.3</v>
      </c>
      <c r="H62" s="48"/>
      <c r="I62" s="25">
        <f>ROUND(ROUND(H62,1)*ROUND(G62,1),1)</f>
        <v>0</v>
      </c>
      <c r="O62">
        <f>(I62*21)/100</f>
        <v>0</v>
      </c>
      <c r="P62" t="s">
        <v>27</v>
      </c>
    </row>
    <row r="63" spans="1:16" ht="25.5" x14ac:dyDescent="0.2">
      <c r="A63" s="26" t="s">
        <v>52</v>
      </c>
      <c r="E63" s="27" t="s">
        <v>208</v>
      </c>
      <c r="H63" s="49"/>
    </row>
    <row r="64" spans="1:16" ht="25.5" x14ac:dyDescent="0.2">
      <c r="A64" s="30" t="s">
        <v>54</v>
      </c>
      <c r="E64" s="29" t="s">
        <v>918</v>
      </c>
      <c r="H64" s="49"/>
    </row>
    <row r="65" spans="1:16" x14ac:dyDescent="0.2">
      <c r="A65" s="17" t="s">
        <v>47</v>
      </c>
      <c r="B65" s="22" t="s">
        <v>100</v>
      </c>
      <c r="C65" s="22" t="s">
        <v>211</v>
      </c>
      <c r="D65" s="17" t="s">
        <v>49</v>
      </c>
      <c r="E65" s="23" t="s">
        <v>212</v>
      </c>
      <c r="F65" s="24" t="s">
        <v>213</v>
      </c>
      <c r="G65" s="25">
        <v>75.2</v>
      </c>
      <c r="H65" s="48"/>
      <c r="I65" s="25">
        <f>ROUND(ROUND(H65,1)*ROUND(G65,1),1)</f>
        <v>0</v>
      </c>
      <c r="O65">
        <f>(I65*21)/100</f>
        <v>0</v>
      </c>
      <c r="P65" t="s">
        <v>27</v>
      </c>
    </row>
    <row r="66" spans="1:16" x14ac:dyDescent="0.2">
      <c r="A66" s="26" t="s">
        <v>52</v>
      </c>
      <c r="E66" s="27" t="s">
        <v>214</v>
      </c>
      <c r="H66" s="49"/>
    </row>
    <row r="67" spans="1:16" x14ac:dyDescent="0.2">
      <c r="A67" s="30" t="s">
        <v>54</v>
      </c>
      <c r="E67" s="29" t="s">
        <v>919</v>
      </c>
      <c r="H67" s="49"/>
    </row>
    <row r="68" spans="1:16" x14ac:dyDescent="0.2">
      <c r="A68" s="17" t="s">
        <v>47</v>
      </c>
      <c r="B68" s="22" t="s">
        <v>176</v>
      </c>
      <c r="C68" s="22" t="s">
        <v>217</v>
      </c>
      <c r="D68" s="17" t="s">
        <v>18</v>
      </c>
      <c r="E68" s="23" t="s">
        <v>218</v>
      </c>
      <c r="F68" s="24" t="s">
        <v>159</v>
      </c>
      <c r="G68" s="25">
        <v>44.3</v>
      </c>
      <c r="H68" s="48"/>
      <c r="I68" s="25">
        <f>ROUND(ROUND(H68,1)*ROUND(G68,1),1)</f>
        <v>0</v>
      </c>
      <c r="O68">
        <f>(I68*21)/100</f>
        <v>0</v>
      </c>
      <c r="P68" t="s">
        <v>27</v>
      </c>
    </row>
    <row r="69" spans="1:16" ht="25.5" x14ac:dyDescent="0.2">
      <c r="A69" s="26" t="s">
        <v>52</v>
      </c>
      <c r="E69" s="27" t="s">
        <v>219</v>
      </c>
      <c r="H69" s="49"/>
    </row>
    <row r="70" spans="1:16" x14ac:dyDescent="0.2">
      <c r="A70" s="30" t="s">
        <v>54</v>
      </c>
      <c r="E70" s="29" t="s">
        <v>49</v>
      </c>
      <c r="H70" s="49"/>
    </row>
    <row r="71" spans="1:16" ht="25.5" x14ac:dyDescent="0.2">
      <c r="A71" s="17" t="s">
        <v>47</v>
      </c>
      <c r="B71" s="22" t="s">
        <v>181</v>
      </c>
      <c r="C71" s="22" t="s">
        <v>229</v>
      </c>
      <c r="D71" s="17" t="s">
        <v>18</v>
      </c>
      <c r="E71" s="23" t="s">
        <v>230</v>
      </c>
      <c r="F71" s="24" t="s">
        <v>159</v>
      </c>
      <c r="G71" s="25">
        <v>19.899999999999999</v>
      </c>
      <c r="H71" s="48"/>
      <c r="I71" s="25">
        <f>ROUND(ROUND(H71,1)*ROUND(G71,1),1)</f>
        <v>0</v>
      </c>
      <c r="O71">
        <f>(I71*21)/100</f>
        <v>0</v>
      </c>
      <c r="P71" t="s">
        <v>27</v>
      </c>
    </row>
    <row r="72" spans="1:16" ht="25.5" x14ac:dyDescent="0.2">
      <c r="A72" s="26" t="s">
        <v>52</v>
      </c>
      <c r="E72" s="27" t="s">
        <v>231</v>
      </c>
      <c r="H72" s="49"/>
    </row>
    <row r="73" spans="1:16" x14ac:dyDescent="0.2">
      <c r="A73" s="30" t="s">
        <v>54</v>
      </c>
      <c r="E73" s="29" t="s">
        <v>49</v>
      </c>
      <c r="H73" s="49"/>
    </row>
    <row r="74" spans="1:16" x14ac:dyDescent="0.2">
      <c r="A74" s="17" t="s">
        <v>47</v>
      </c>
      <c r="B74" s="22" t="s">
        <v>185</v>
      </c>
      <c r="C74" s="22" t="s">
        <v>238</v>
      </c>
      <c r="D74" s="17" t="s">
        <v>18</v>
      </c>
      <c r="E74" s="23" t="s">
        <v>239</v>
      </c>
      <c r="F74" s="24" t="s">
        <v>159</v>
      </c>
      <c r="G74" s="25">
        <v>20.100000000000001</v>
      </c>
      <c r="H74" s="48"/>
      <c r="I74" s="25">
        <f>ROUND(ROUND(H74,1)*ROUND(G74,1),1)</f>
        <v>0</v>
      </c>
      <c r="O74">
        <f>(I74*21)/100</f>
        <v>0</v>
      </c>
      <c r="P74" t="s">
        <v>27</v>
      </c>
    </row>
    <row r="75" spans="1:16" ht="25.5" x14ac:dyDescent="0.2">
      <c r="A75" s="26" t="s">
        <v>52</v>
      </c>
      <c r="E75" s="27" t="s">
        <v>240</v>
      </c>
      <c r="H75" s="49"/>
    </row>
    <row r="76" spans="1:16" x14ac:dyDescent="0.2">
      <c r="A76" s="30" t="s">
        <v>54</v>
      </c>
      <c r="E76" s="29" t="s">
        <v>49</v>
      </c>
      <c r="H76" s="49"/>
    </row>
    <row r="77" spans="1:16" x14ac:dyDescent="0.2">
      <c r="A77" s="17" t="s">
        <v>222</v>
      </c>
      <c r="B77" s="22" t="s">
        <v>193</v>
      </c>
      <c r="C77" s="22" t="s">
        <v>242</v>
      </c>
      <c r="D77" s="17" t="s">
        <v>49</v>
      </c>
      <c r="E77" s="23" t="s">
        <v>243</v>
      </c>
      <c r="F77" s="24" t="s">
        <v>213</v>
      </c>
      <c r="G77" s="25">
        <v>40.1</v>
      </c>
      <c r="H77" s="48"/>
      <c r="I77" s="25">
        <f>ROUND(ROUND(H77,1)*ROUND(G77,1),1)</f>
        <v>0</v>
      </c>
      <c r="O77">
        <f>(I77*21)/100</f>
        <v>0</v>
      </c>
      <c r="P77" t="s">
        <v>27</v>
      </c>
    </row>
    <row r="78" spans="1:16" x14ac:dyDescent="0.2">
      <c r="A78" s="26" t="s">
        <v>52</v>
      </c>
      <c r="E78" s="27" t="s">
        <v>244</v>
      </c>
      <c r="H78" s="49"/>
    </row>
    <row r="79" spans="1:16" x14ac:dyDescent="0.2">
      <c r="A79" s="30" t="s">
        <v>54</v>
      </c>
      <c r="E79" s="29" t="s">
        <v>920</v>
      </c>
      <c r="H79" s="49"/>
    </row>
    <row r="80" spans="1:16" x14ac:dyDescent="0.2">
      <c r="A80" s="17" t="s">
        <v>47</v>
      </c>
      <c r="B80" s="22" t="s">
        <v>188</v>
      </c>
      <c r="C80" s="22" t="s">
        <v>238</v>
      </c>
      <c r="D80" s="17" t="s">
        <v>199</v>
      </c>
      <c r="E80" s="23" t="s">
        <v>239</v>
      </c>
      <c r="F80" s="24" t="s">
        <v>159</v>
      </c>
      <c r="G80" s="25">
        <v>1</v>
      </c>
      <c r="H80" s="48"/>
      <c r="I80" s="25">
        <f>ROUND(ROUND(H80,1)*ROUND(G80,1),1)</f>
        <v>0</v>
      </c>
      <c r="O80">
        <f>(I80*21)/100</f>
        <v>0</v>
      </c>
      <c r="P80" t="s">
        <v>27</v>
      </c>
    </row>
    <row r="81" spans="1:16" x14ac:dyDescent="0.2">
      <c r="A81" s="26" t="s">
        <v>52</v>
      </c>
      <c r="E81" s="27" t="s">
        <v>247</v>
      </c>
      <c r="H81" s="49"/>
    </row>
    <row r="82" spans="1:16" x14ac:dyDescent="0.2">
      <c r="A82" s="30" t="s">
        <v>54</v>
      </c>
      <c r="E82" s="29" t="s">
        <v>921</v>
      </c>
      <c r="H82" s="49"/>
    </row>
    <row r="83" spans="1:16" x14ac:dyDescent="0.2">
      <c r="A83" s="17" t="s">
        <v>222</v>
      </c>
      <c r="B83" s="22" t="s">
        <v>198</v>
      </c>
      <c r="C83" s="22" t="s">
        <v>250</v>
      </c>
      <c r="D83" s="17" t="s">
        <v>49</v>
      </c>
      <c r="E83" s="23" t="s">
        <v>251</v>
      </c>
      <c r="F83" s="24" t="s">
        <v>213</v>
      </c>
      <c r="G83" s="25">
        <v>1.9</v>
      </c>
      <c r="H83" s="48"/>
      <c r="I83" s="25">
        <f>ROUND(ROUND(H83,1)*ROUND(G83,1),1)</f>
        <v>0</v>
      </c>
      <c r="O83">
        <f>(I83*21)/100</f>
        <v>0</v>
      </c>
      <c r="P83" t="s">
        <v>27</v>
      </c>
    </row>
    <row r="84" spans="1:16" x14ac:dyDescent="0.2">
      <c r="A84" s="26" t="s">
        <v>52</v>
      </c>
      <c r="E84" s="27" t="s">
        <v>252</v>
      </c>
      <c r="H84" s="49"/>
    </row>
    <row r="85" spans="1:16" x14ac:dyDescent="0.2">
      <c r="A85" s="30" t="s">
        <v>54</v>
      </c>
      <c r="E85" s="29" t="s">
        <v>922</v>
      </c>
      <c r="H85" s="49"/>
    </row>
    <row r="86" spans="1:16" x14ac:dyDescent="0.2">
      <c r="A86" s="17" t="s">
        <v>47</v>
      </c>
      <c r="B86" s="22" t="s">
        <v>385</v>
      </c>
      <c r="C86" s="22" t="s">
        <v>274</v>
      </c>
      <c r="D86" s="17" t="s">
        <v>49</v>
      </c>
      <c r="E86" s="23" t="s">
        <v>275</v>
      </c>
      <c r="F86" s="24" t="s">
        <v>159</v>
      </c>
      <c r="G86" s="25">
        <v>101.8</v>
      </c>
      <c r="H86" s="48"/>
      <c r="I86" s="25">
        <f>ROUND(ROUND(H86,1)*ROUND(G86,1),1)</f>
        <v>0</v>
      </c>
      <c r="O86">
        <f>(I86*21)/100</f>
        <v>0</v>
      </c>
      <c r="P86" t="s">
        <v>27</v>
      </c>
    </row>
    <row r="87" spans="1:16" ht="38.25" x14ac:dyDescent="0.2">
      <c r="A87" s="26" t="s">
        <v>52</v>
      </c>
      <c r="E87" s="27" t="s">
        <v>276</v>
      </c>
      <c r="H87" s="49"/>
    </row>
    <row r="88" spans="1:16" x14ac:dyDescent="0.2">
      <c r="A88" s="30" t="s">
        <v>54</v>
      </c>
      <c r="E88" s="29" t="s">
        <v>914</v>
      </c>
      <c r="H88" s="49"/>
    </row>
    <row r="89" spans="1:16" x14ac:dyDescent="0.2">
      <c r="A89" s="17" t="s">
        <v>47</v>
      </c>
      <c r="B89" s="22" t="s">
        <v>389</v>
      </c>
      <c r="C89" s="22" t="s">
        <v>279</v>
      </c>
      <c r="D89" s="17" t="s">
        <v>49</v>
      </c>
      <c r="E89" s="23" t="s">
        <v>275</v>
      </c>
      <c r="F89" s="24" t="s">
        <v>159</v>
      </c>
      <c r="G89" s="25">
        <v>64.2</v>
      </c>
      <c r="H89" s="48"/>
      <c r="I89" s="25">
        <f>ROUND(ROUND(H89,1)*ROUND(G89,1),1)</f>
        <v>0</v>
      </c>
      <c r="O89">
        <f>(I89*21)/100</f>
        <v>0</v>
      </c>
      <c r="P89" t="s">
        <v>27</v>
      </c>
    </row>
    <row r="90" spans="1:16" ht="38.25" x14ac:dyDescent="0.2">
      <c r="A90" s="26" t="s">
        <v>52</v>
      </c>
      <c r="E90" s="27" t="s">
        <v>280</v>
      </c>
      <c r="H90" s="49"/>
    </row>
    <row r="91" spans="1:16" x14ac:dyDescent="0.2">
      <c r="A91" s="30" t="s">
        <v>54</v>
      </c>
      <c r="E91" s="29" t="s">
        <v>915</v>
      </c>
      <c r="H91" s="49"/>
    </row>
    <row r="92" spans="1:16" x14ac:dyDescent="0.2">
      <c r="A92" s="17" t="s">
        <v>47</v>
      </c>
      <c r="B92" s="22" t="s">
        <v>394</v>
      </c>
      <c r="C92" s="22" t="s">
        <v>282</v>
      </c>
      <c r="D92" s="17" t="s">
        <v>49</v>
      </c>
      <c r="E92" s="23" t="s">
        <v>275</v>
      </c>
      <c r="F92" s="24" t="s">
        <v>159</v>
      </c>
      <c r="G92" s="25">
        <v>37.6</v>
      </c>
      <c r="H92" s="48"/>
      <c r="I92" s="25">
        <f>ROUND(ROUND(H92,1)*ROUND(G92,1),1)</f>
        <v>0</v>
      </c>
      <c r="O92">
        <f>(I92*21)/100</f>
        <v>0</v>
      </c>
      <c r="P92" t="s">
        <v>27</v>
      </c>
    </row>
    <row r="93" spans="1:16" ht="38.25" x14ac:dyDescent="0.2">
      <c r="A93" s="26" t="s">
        <v>52</v>
      </c>
      <c r="E93" s="27" t="s">
        <v>283</v>
      </c>
      <c r="H93" s="49"/>
    </row>
    <row r="94" spans="1:16" x14ac:dyDescent="0.2">
      <c r="A94" s="30" t="s">
        <v>54</v>
      </c>
      <c r="E94" s="29" t="s">
        <v>916</v>
      </c>
      <c r="H94" s="49"/>
    </row>
    <row r="95" spans="1:16" x14ac:dyDescent="0.2">
      <c r="A95" s="17" t="s">
        <v>47</v>
      </c>
      <c r="B95" s="22" t="s">
        <v>398</v>
      </c>
      <c r="C95" s="22" t="s">
        <v>285</v>
      </c>
      <c r="D95" s="17" t="s">
        <v>49</v>
      </c>
      <c r="E95" s="23" t="s">
        <v>286</v>
      </c>
      <c r="F95" s="24" t="s">
        <v>159</v>
      </c>
      <c r="G95" s="25">
        <v>44.3</v>
      </c>
      <c r="H95" s="48"/>
      <c r="I95" s="25">
        <f>ROUND(ROUND(H95,1)*ROUND(G95,1),1)</f>
        <v>0</v>
      </c>
      <c r="O95">
        <f>(I95*21)/100</f>
        <v>0</v>
      </c>
      <c r="P95" t="s">
        <v>27</v>
      </c>
    </row>
    <row r="96" spans="1:16" ht="25.5" x14ac:dyDescent="0.2">
      <c r="A96" s="26" t="s">
        <v>52</v>
      </c>
      <c r="E96" s="27" t="s">
        <v>287</v>
      </c>
      <c r="H96" s="49"/>
    </row>
    <row r="97" spans="1:18" x14ac:dyDescent="0.2">
      <c r="A97" s="28" t="s">
        <v>54</v>
      </c>
      <c r="E97" s="29" t="s">
        <v>49</v>
      </c>
      <c r="H97" s="49"/>
    </row>
    <row r="98" spans="1:18" ht="12.75" customHeight="1" x14ac:dyDescent="0.2">
      <c r="A98" s="5" t="s">
        <v>45</v>
      </c>
      <c r="B98" s="5"/>
      <c r="C98" s="32" t="s">
        <v>26</v>
      </c>
      <c r="D98" s="5"/>
      <c r="E98" s="20" t="s">
        <v>288</v>
      </c>
      <c r="F98" s="5"/>
      <c r="G98" s="5"/>
      <c r="H98" s="50"/>
      <c r="I98" s="33">
        <f>0+Q98</f>
        <v>0</v>
      </c>
      <c r="O98">
        <f>0+R98</f>
        <v>0</v>
      </c>
      <c r="Q98">
        <f>0+I99+I102</f>
        <v>0</v>
      </c>
      <c r="R98">
        <f>0+O99+O102</f>
        <v>0</v>
      </c>
    </row>
    <row r="99" spans="1:18" x14ac:dyDescent="0.2">
      <c r="A99" s="17" t="s">
        <v>47</v>
      </c>
      <c r="B99" s="22" t="s">
        <v>202</v>
      </c>
      <c r="C99" s="22" t="s">
        <v>290</v>
      </c>
      <c r="D99" s="17" t="s">
        <v>49</v>
      </c>
      <c r="E99" s="23" t="s">
        <v>291</v>
      </c>
      <c r="F99" s="24" t="s">
        <v>140</v>
      </c>
      <c r="G99" s="25">
        <v>37.200000000000003</v>
      </c>
      <c r="H99" s="48"/>
      <c r="I99" s="25">
        <f>ROUND(ROUND(H99,1)*ROUND(G99,1),1)</f>
        <v>0</v>
      </c>
      <c r="O99">
        <f>(I99*21)/100</f>
        <v>0</v>
      </c>
      <c r="P99" t="s">
        <v>27</v>
      </c>
    </row>
    <row r="100" spans="1:18" x14ac:dyDescent="0.2">
      <c r="A100" s="26" t="s">
        <v>52</v>
      </c>
      <c r="E100" s="27" t="s">
        <v>292</v>
      </c>
      <c r="H100" s="49"/>
    </row>
    <row r="101" spans="1:18" x14ac:dyDescent="0.2">
      <c r="A101" s="30" t="s">
        <v>54</v>
      </c>
      <c r="E101" s="29" t="s">
        <v>49</v>
      </c>
      <c r="H101" s="49"/>
    </row>
    <row r="102" spans="1:18" x14ac:dyDescent="0.2">
      <c r="A102" s="17" t="s">
        <v>47</v>
      </c>
      <c r="B102" s="22" t="s">
        <v>207</v>
      </c>
      <c r="C102" s="22" t="s">
        <v>294</v>
      </c>
      <c r="D102" s="17" t="s">
        <v>49</v>
      </c>
      <c r="E102" s="23" t="s">
        <v>295</v>
      </c>
      <c r="F102" s="24" t="s">
        <v>140</v>
      </c>
      <c r="G102" s="25">
        <v>37.200000000000003</v>
      </c>
      <c r="H102" s="48"/>
      <c r="I102" s="25">
        <f>ROUND(ROUND(H102,1)*ROUND(G102,1),1)</f>
        <v>0</v>
      </c>
      <c r="O102">
        <f>(I102*21)/100</f>
        <v>0</v>
      </c>
      <c r="P102" t="s">
        <v>27</v>
      </c>
    </row>
    <row r="103" spans="1:18" ht="38.25" x14ac:dyDescent="0.2">
      <c r="A103" s="26" t="s">
        <v>52</v>
      </c>
      <c r="E103" s="27" t="s">
        <v>296</v>
      </c>
      <c r="H103" s="49"/>
    </row>
    <row r="104" spans="1:18" x14ac:dyDescent="0.2">
      <c r="A104" s="28" t="s">
        <v>54</v>
      </c>
      <c r="E104" s="29" t="s">
        <v>49</v>
      </c>
      <c r="H104" s="49"/>
    </row>
    <row r="105" spans="1:18" ht="12.75" customHeight="1" x14ac:dyDescent="0.2">
      <c r="A105" s="5" t="s">
        <v>45</v>
      </c>
      <c r="B105" s="5"/>
      <c r="C105" s="32" t="s">
        <v>35</v>
      </c>
      <c r="D105" s="5"/>
      <c r="E105" s="20" t="s">
        <v>297</v>
      </c>
      <c r="F105" s="5"/>
      <c r="G105" s="5"/>
      <c r="H105" s="50"/>
      <c r="I105" s="33">
        <f>0+Q105</f>
        <v>0</v>
      </c>
      <c r="O105">
        <f>0+R105</f>
        <v>0</v>
      </c>
      <c r="Q105">
        <f>0+I106+I109</f>
        <v>0</v>
      </c>
      <c r="R105">
        <f>0+O106+O109</f>
        <v>0</v>
      </c>
    </row>
    <row r="106" spans="1:18" x14ac:dyDescent="0.2">
      <c r="A106" s="17" t="s">
        <v>47</v>
      </c>
      <c r="B106" s="22" t="s">
        <v>210</v>
      </c>
      <c r="C106" s="22" t="s">
        <v>304</v>
      </c>
      <c r="D106" s="17" t="s">
        <v>49</v>
      </c>
      <c r="E106" s="23" t="s">
        <v>305</v>
      </c>
      <c r="F106" s="24" t="s">
        <v>159</v>
      </c>
      <c r="G106" s="25">
        <v>2.5</v>
      </c>
      <c r="H106" s="48"/>
      <c r="I106" s="25">
        <f>ROUND(ROUND(H106,1)*ROUND(G106,1),1)</f>
        <v>0</v>
      </c>
      <c r="O106">
        <f>(I106*21)/100</f>
        <v>0</v>
      </c>
      <c r="P106" t="s">
        <v>27</v>
      </c>
    </row>
    <row r="107" spans="1:18" ht="25.5" x14ac:dyDescent="0.2">
      <c r="A107" s="26" t="s">
        <v>52</v>
      </c>
      <c r="E107" s="27" t="s">
        <v>306</v>
      </c>
      <c r="H107" s="49"/>
    </row>
    <row r="108" spans="1:18" x14ac:dyDescent="0.2">
      <c r="A108" s="30" t="s">
        <v>54</v>
      </c>
      <c r="E108" s="29" t="s">
        <v>49</v>
      </c>
      <c r="H108" s="49"/>
    </row>
    <row r="109" spans="1:18" x14ac:dyDescent="0.2">
      <c r="A109" s="17" t="s">
        <v>47</v>
      </c>
      <c r="B109" s="22" t="s">
        <v>216</v>
      </c>
      <c r="C109" s="22" t="s">
        <v>308</v>
      </c>
      <c r="D109" s="17" t="s">
        <v>49</v>
      </c>
      <c r="E109" s="23" t="s">
        <v>309</v>
      </c>
      <c r="F109" s="24" t="s">
        <v>159</v>
      </c>
      <c r="G109" s="25">
        <v>4</v>
      </c>
      <c r="H109" s="48"/>
      <c r="I109" s="25">
        <f>ROUND(ROUND(H109,1)*ROUND(G109,1),1)</f>
        <v>0</v>
      </c>
      <c r="O109">
        <f>(I109*21)/100</f>
        <v>0</v>
      </c>
      <c r="P109" t="s">
        <v>27</v>
      </c>
    </row>
    <row r="110" spans="1:18" ht="25.5" x14ac:dyDescent="0.2">
      <c r="A110" s="26" t="s">
        <v>52</v>
      </c>
      <c r="E110" s="27" t="s">
        <v>310</v>
      </c>
      <c r="H110" s="49"/>
    </row>
    <row r="111" spans="1:18" x14ac:dyDescent="0.2">
      <c r="A111" s="28" t="s">
        <v>54</v>
      </c>
      <c r="E111" s="29" t="s">
        <v>923</v>
      </c>
      <c r="H111" s="49"/>
    </row>
    <row r="112" spans="1:18" ht="12.75" customHeight="1" x14ac:dyDescent="0.2">
      <c r="A112" s="5" t="s">
        <v>45</v>
      </c>
      <c r="B112" s="5"/>
      <c r="C112" s="32" t="s">
        <v>37</v>
      </c>
      <c r="D112" s="5"/>
      <c r="E112" s="20" t="s">
        <v>312</v>
      </c>
      <c r="F112" s="5"/>
      <c r="G112" s="5"/>
      <c r="H112" s="50"/>
      <c r="I112" s="33">
        <f>0+Q112</f>
        <v>0</v>
      </c>
      <c r="O112">
        <f>0+R112</f>
        <v>0</v>
      </c>
      <c r="Q112">
        <f>0+I113+I116+I119+I122</f>
        <v>0</v>
      </c>
      <c r="R112">
        <f>0+O113+O116+O119+O122</f>
        <v>0</v>
      </c>
    </row>
    <row r="113" spans="1:18" x14ac:dyDescent="0.2">
      <c r="A113" s="17" t="s">
        <v>47</v>
      </c>
      <c r="B113" s="22" t="s">
        <v>220</v>
      </c>
      <c r="C113" s="22" t="s">
        <v>322</v>
      </c>
      <c r="D113" s="17" t="s">
        <v>49</v>
      </c>
      <c r="E113" s="23" t="s">
        <v>323</v>
      </c>
      <c r="F113" s="24" t="s">
        <v>110</v>
      </c>
      <c r="G113" s="25">
        <v>40.9</v>
      </c>
      <c r="H113" s="48"/>
      <c r="I113" s="25">
        <f>ROUND(ROUND(H113,1)*ROUND(G113,1),1)</f>
        <v>0</v>
      </c>
      <c r="O113">
        <f>(I113*21)/100</f>
        <v>0</v>
      </c>
      <c r="P113" t="s">
        <v>27</v>
      </c>
    </row>
    <row r="114" spans="1:18" ht="25.5" x14ac:dyDescent="0.2">
      <c r="A114" s="26" t="s">
        <v>52</v>
      </c>
      <c r="E114" s="27" t="s">
        <v>324</v>
      </c>
      <c r="H114" s="49"/>
    </row>
    <row r="115" spans="1:18" x14ac:dyDescent="0.2">
      <c r="A115" s="30" t="s">
        <v>54</v>
      </c>
      <c r="E115" s="29" t="s">
        <v>909</v>
      </c>
      <c r="H115" s="49"/>
    </row>
    <row r="116" spans="1:18" x14ac:dyDescent="0.2">
      <c r="A116" s="17" t="s">
        <v>47</v>
      </c>
      <c r="B116" s="22" t="s">
        <v>223</v>
      </c>
      <c r="C116" s="22" t="s">
        <v>326</v>
      </c>
      <c r="D116" s="17" t="s">
        <v>49</v>
      </c>
      <c r="E116" s="23" t="s">
        <v>327</v>
      </c>
      <c r="F116" s="24" t="s">
        <v>110</v>
      </c>
      <c r="G116" s="25">
        <v>63.3</v>
      </c>
      <c r="H116" s="48"/>
      <c r="I116" s="25">
        <f>ROUND(ROUND(H116,1)*ROUND(G116,1),1)</f>
        <v>0</v>
      </c>
      <c r="O116">
        <f>(I116*21)/100</f>
        <v>0</v>
      </c>
      <c r="P116" t="s">
        <v>27</v>
      </c>
    </row>
    <row r="117" spans="1:18" ht="25.5" x14ac:dyDescent="0.2">
      <c r="A117" s="26" t="s">
        <v>52</v>
      </c>
      <c r="E117" s="27" t="s">
        <v>803</v>
      </c>
      <c r="H117" s="49"/>
    </row>
    <row r="118" spans="1:18" x14ac:dyDescent="0.2">
      <c r="A118" s="30" t="s">
        <v>54</v>
      </c>
      <c r="E118" s="29" t="s">
        <v>911</v>
      </c>
      <c r="H118" s="49"/>
    </row>
    <row r="119" spans="1:18" ht="25.5" x14ac:dyDescent="0.2">
      <c r="A119" s="17" t="s">
        <v>47</v>
      </c>
      <c r="B119" s="22" t="s">
        <v>228</v>
      </c>
      <c r="C119" s="22" t="s">
        <v>331</v>
      </c>
      <c r="D119" s="17" t="s">
        <v>49</v>
      </c>
      <c r="E119" s="23" t="s">
        <v>332</v>
      </c>
      <c r="F119" s="24" t="s">
        <v>110</v>
      </c>
      <c r="G119" s="25">
        <v>63.3</v>
      </c>
      <c r="H119" s="48"/>
      <c r="I119" s="25">
        <f>ROUND(ROUND(H119,1)*ROUND(G119,1),1)</f>
        <v>0</v>
      </c>
      <c r="O119">
        <f>(I119*21)/100</f>
        <v>0</v>
      </c>
      <c r="P119" t="s">
        <v>27</v>
      </c>
    </row>
    <row r="120" spans="1:18" ht="25.5" x14ac:dyDescent="0.2">
      <c r="A120" s="26" t="s">
        <v>52</v>
      </c>
      <c r="E120" s="27" t="s">
        <v>333</v>
      </c>
      <c r="H120" s="49"/>
    </row>
    <row r="121" spans="1:18" x14ac:dyDescent="0.2">
      <c r="A121" s="30" t="s">
        <v>54</v>
      </c>
      <c r="E121" s="29" t="s">
        <v>911</v>
      </c>
      <c r="H121" s="49"/>
    </row>
    <row r="122" spans="1:18" ht="25.5" x14ac:dyDescent="0.2">
      <c r="A122" s="17" t="s">
        <v>47</v>
      </c>
      <c r="B122" s="22" t="s">
        <v>232</v>
      </c>
      <c r="C122" s="22" t="s">
        <v>345</v>
      </c>
      <c r="D122" s="17" t="s">
        <v>49</v>
      </c>
      <c r="E122" s="23" t="s">
        <v>346</v>
      </c>
      <c r="F122" s="24" t="s">
        <v>110</v>
      </c>
      <c r="G122" s="25">
        <v>40.9</v>
      </c>
      <c r="H122" s="48"/>
      <c r="I122" s="25">
        <f>ROUND(ROUND(H122,1)*ROUND(G122,1),1)</f>
        <v>0</v>
      </c>
      <c r="O122">
        <f>(I122*21)/100</f>
        <v>0</v>
      </c>
      <c r="P122" t="s">
        <v>27</v>
      </c>
    </row>
    <row r="123" spans="1:18" ht="25.5" x14ac:dyDescent="0.2">
      <c r="A123" s="26" t="s">
        <v>52</v>
      </c>
      <c r="E123" s="27" t="s">
        <v>347</v>
      </c>
      <c r="H123" s="49"/>
    </row>
    <row r="124" spans="1:18" x14ac:dyDescent="0.2">
      <c r="A124" s="28" t="s">
        <v>54</v>
      </c>
      <c r="E124" s="29" t="s">
        <v>909</v>
      </c>
      <c r="H124" s="49"/>
    </row>
    <row r="125" spans="1:18" ht="12.75" customHeight="1" x14ac:dyDescent="0.2">
      <c r="A125" s="5" t="s">
        <v>45</v>
      </c>
      <c r="B125" s="5"/>
      <c r="C125" s="32" t="s">
        <v>66</v>
      </c>
      <c r="D125" s="5"/>
      <c r="E125" s="20" t="s">
        <v>365</v>
      </c>
      <c r="F125" s="5"/>
      <c r="G125" s="5"/>
      <c r="H125" s="50"/>
      <c r="I125" s="33">
        <f>0+Q125</f>
        <v>0</v>
      </c>
      <c r="O125">
        <f>0+R125</f>
        <v>0</v>
      </c>
      <c r="Q125">
        <f>0+I126</f>
        <v>0</v>
      </c>
      <c r="R125">
        <f>0+O126</f>
        <v>0</v>
      </c>
    </row>
    <row r="126" spans="1:18" x14ac:dyDescent="0.2">
      <c r="A126" s="17" t="s">
        <v>47</v>
      </c>
      <c r="B126" s="22" t="s">
        <v>234</v>
      </c>
      <c r="C126" s="22" t="s">
        <v>367</v>
      </c>
      <c r="D126" s="17" t="s">
        <v>49</v>
      </c>
      <c r="E126" s="23" t="s">
        <v>368</v>
      </c>
      <c r="F126" s="24" t="s">
        <v>140</v>
      </c>
      <c r="G126" s="25">
        <v>34.799999999999997</v>
      </c>
      <c r="H126" s="48"/>
      <c r="I126" s="25">
        <f>ROUND(ROUND(H126,1)*ROUND(G126,1),1)</f>
        <v>0</v>
      </c>
      <c r="O126">
        <f>(I126*21)/100</f>
        <v>0</v>
      </c>
      <c r="P126" t="s">
        <v>27</v>
      </c>
    </row>
    <row r="127" spans="1:18" x14ac:dyDescent="0.2">
      <c r="A127" s="26" t="s">
        <v>52</v>
      </c>
      <c r="E127" s="27" t="s">
        <v>369</v>
      </c>
      <c r="H127" s="49"/>
    </row>
    <row r="128" spans="1:18" x14ac:dyDescent="0.2">
      <c r="A128" s="28" t="s">
        <v>54</v>
      </c>
      <c r="E128" s="29" t="s">
        <v>924</v>
      </c>
      <c r="H128" s="49"/>
    </row>
    <row r="129" spans="1:18" ht="12.75" customHeight="1" x14ac:dyDescent="0.2">
      <c r="A129" s="5" t="s">
        <v>45</v>
      </c>
      <c r="B129" s="5"/>
      <c r="C129" s="32" t="s">
        <v>69</v>
      </c>
      <c r="D129" s="5"/>
      <c r="E129" s="20" t="s">
        <v>371</v>
      </c>
      <c r="F129" s="5"/>
      <c r="G129" s="5"/>
      <c r="H129" s="50"/>
      <c r="I129" s="33">
        <f>0+Q129</f>
        <v>0</v>
      </c>
      <c r="O129">
        <f>0+R129</f>
        <v>0</v>
      </c>
      <c r="Q129">
        <f>0+I130+I133+I136+I139+I142+I145+I148+I151+I154+I157+I160+I163+I166+I169+I172+I175+I178+I181+I184+I187+I190+I193</f>
        <v>0</v>
      </c>
      <c r="R129">
        <f>0+O130+O133+O136+O139+O142+O145+O148+O151+O154+O157+O160+O163+O166+O169+O172+O175+O178+O181+O184+O187+O190+O193</f>
        <v>0</v>
      </c>
    </row>
    <row r="130" spans="1:18" ht="25.5" x14ac:dyDescent="0.2">
      <c r="A130" s="17" t="s">
        <v>47</v>
      </c>
      <c r="B130" s="22" t="s">
        <v>237</v>
      </c>
      <c r="C130" s="22" t="s">
        <v>373</v>
      </c>
      <c r="D130" s="17" t="s">
        <v>49</v>
      </c>
      <c r="E130" s="23" t="s">
        <v>374</v>
      </c>
      <c r="F130" s="24" t="s">
        <v>140</v>
      </c>
      <c r="G130" s="25">
        <v>32.299999999999997</v>
      </c>
      <c r="H130" s="48"/>
      <c r="I130" s="25">
        <f>ROUND(ROUND(H130,1)*ROUND(G130,1),1)</f>
        <v>0</v>
      </c>
      <c r="O130">
        <f>(I130*21)/100</f>
        <v>0</v>
      </c>
      <c r="P130" t="s">
        <v>27</v>
      </c>
    </row>
    <row r="131" spans="1:18" ht="25.5" x14ac:dyDescent="0.2">
      <c r="A131" s="26" t="s">
        <v>52</v>
      </c>
      <c r="E131" s="27" t="s">
        <v>375</v>
      </c>
      <c r="H131" s="49"/>
    </row>
    <row r="132" spans="1:18" x14ac:dyDescent="0.2">
      <c r="A132" s="30" t="s">
        <v>54</v>
      </c>
      <c r="E132" s="29" t="s">
        <v>49</v>
      </c>
      <c r="H132" s="49"/>
    </row>
    <row r="133" spans="1:18" ht="25.5" x14ac:dyDescent="0.2">
      <c r="A133" s="17" t="s">
        <v>222</v>
      </c>
      <c r="B133" s="22" t="s">
        <v>246</v>
      </c>
      <c r="C133" s="22" t="s">
        <v>377</v>
      </c>
      <c r="D133" s="17" t="s">
        <v>49</v>
      </c>
      <c r="E133" s="23" t="s">
        <v>378</v>
      </c>
      <c r="F133" s="24" t="s">
        <v>140</v>
      </c>
      <c r="G133" s="25">
        <v>32.299999999999997</v>
      </c>
      <c r="H133" s="48"/>
      <c r="I133" s="25">
        <f>ROUND(ROUND(H133,1)*ROUND(G133,1),1)</f>
        <v>0</v>
      </c>
      <c r="O133">
        <f>(I133*21)/100</f>
        <v>0</v>
      </c>
      <c r="P133" t="s">
        <v>27</v>
      </c>
    </row>
    <row r="134" spans="1:18" x14ac:dyDescent="0.2">
      <c r="A134" s="26" t="s">
        <v>52</v>
      </c>
      <c r="E134" s="27" t="s">
        <v>379</v>
      </c>
      <c r="H134" s="49"/>
    </row>
    <row r="135" spans="1:18" x14ac:dyDescent="0.2">
      <c r="A135" s="30" t="s">
        <v>54</v>
      </c>
      <c r="E135" s="29" t="s">
        <v>49</v>
      </c>
      <c r="H135" s="49"/>
    </row>
    <row r="136" spans="1:18" ht="25.5" x14ac:dyDescent="0.2">
      <c r="A136" s="17" t="s">
        <v>47</v>
      </c>
      <c r="B136" s="22" t="s">
        <v>241</v>
      </c>
      <c r="C136" s="22" t="s">
        <v>381</v>
      </c>
      <c r="D136" s="17" t="s">
        <v>49</v>
      </c>
      <c r="E136" s="23" t="s">
        <v>382</v>
      </c>
      <c r="F136" s="24" t="s">
        <v>383</v>
      </c>
      <c r="G136" s="25">
        <v>2</v>
      </c>
      <c r="H136" s="48"/>
      <c r="I136" s="25">
        <f>ROUND(ROUND(H136,1)*ROUND(G136,1),1)</f>
        <v>0</v>
      </c>
      <c r="O136">
        <f>(I136*21)/100</f>
        <v>0</v>
      </c>
      <c r="P136" t="s">
        <v>27</v>
      </c>
    </row>
    <row r="137" spans="1:18" ht="25.5" x14ac:dyDescent="0.2">
      <c r="A137" s="26" t="s">
        <v>52</v>
      </c>
      <c r="E137" s="27" t="s">
        <v>384</v>
      </c>
      <c r="H137" s="49"/>
    </row>
    <row r="138" spans="1:18" x14ac:dyDescent="0.2">
      <c r="A138" s="30" t="s">
        <v>54</v>
      </c>
      <c r="E138" s="29" t="s">
        <v>49</v>
      </c>
      <c r="H138" s="49"/>
    </row>
    <row r="139" spans="1:18" ht="25.5" x14ac:dyDescent="0.2">
      <c r="A139" s="17" t="s">
        <v>222</v>
      </c>
      <c r="B139" s="22" t="s">
        <v>249</v>
      </c>
      <c r="C139" s="22" t="s">
        <v>386</v>
      </c>
      <c r="D139" s="17" t="s">
        <v>49</v>
      </c>
      <c r="E139" s="23" t="s">
        <v>387</v>
      </c>
      <c r="F139" s="24" t="s">
        <v>383</v>
      </c>
      <c r="G139" s="25">
        <v>2</v>
      </c>
      <c r="H139" s="48"/>
      <c r="I139" s="25">
        <f>ROUND(ROUND(H139,1)*ROUND(G139,1),1)</f>
        <v>0</v>
      </c>
      <c r="O139">
        <f>(I139*21)/100</f>
        <v>0</v>
      </c>
      <c r="P139" t="s">
        <v>27</v>
      </c>
    </row>
    <row r="140" spans="1:18" x14ac:dyDescent="0.2">
      <c r="A140" s="26" t="s">
        <v>52</v>
      </c>
      <c r="E140" s="27" t="s">
        <v>388</v>
      </c>
      <c r="H140" s="49"/>
    </row>
    <row r="141" spans="1:18" x14ac:dyDescent="0.2">
      <c r="A141" s="30" t="s">
        <v>54</v>
      </c>
      <c r="E141" s="29" t="s">
        <v>49</v>
      </c>
      <c r="H141" s="49"/>
    </row>
    <row r="142" spans="1:18" ht="25.5" x14ac:dyDescent="0.2">
      <c r="A142" s="17" t="s">
        <v>47</v>
      </c>
      <c r="B142" s="22" t="s">
        <v>254</v>
      </c>
      <c r="C142" s="22" t="s">
        <v>390</v>
      </c>
      <c r="D142" s="17" t="s">
        <v>49</v>
      </c>
      <c r="E142" s="23" t="s">
        <v>391</v>
      </c>
      <c r="F142" s="24" t="s">
        <v>383</v>
      </c>
      <c r="G142" s="25">
        <v>4</v>
      </c>
      <c r="H142" s="48"/>
      <c r="I142" s="25">
        <f>ROUND(ROUND(H142,1)*ROUND(G142,1),1)</f>
        <v>0</v>
      </c>
      <c r="O142">
        <f>(I142*21)/100</f>
        <v>0</v>
      </c>
      <c r="P142" t="s">
        <v>27</v>
      </c>
    </row>
    <row r="143" spans="1:18" ht="25.5" x14ac:dyDescent="0.2">
      <c r="A143" s="26" t="s">
        <v>52</v>
      </c>
      <c r="E143" s="27" t="s">
        <v>392</v>
      </c>
      <c r="H143" s="49"/>
    </row>
    <row r="144" spans="1:18" x14ac:dyDescent="0.2">
      <c r="A144" s="30" t="s">
        <v>54</v>
      </c>
      <c r="E144" s="29" t="s">
        <v>142</v>
      </c>
      <c r="H144" s="49"/>
    </row>
    <row r="145" spans="1:16" ht="25.5" x14ac:dyDescent="0.2">
      <c r="A145" s="17" t="s">
        <v>222</v>
      </c>
      <c r="B145" s="22" t="s">
        <v>259</v>
      </c>
      <c r="C145" s="22" t="s">
        <v>395</v>
      </c>
      <c r="D145" s="17" t="s">
        <v>49</v>
      </c>
      <c r="E145" s="23" t="s">
        <v>396</v>
      </c>
      <c r="F145" s="24" t="s">
        <v>383</v>
      </c>
      <c r="G145" s="25">
        <v>2</v>
      </c>
      <c r="H145" s="48"/>
      <c r="I145" s="25">
        <f>ROUND(ROUND(H145,1)*ROUND(G145,1),1)</f>
        <v>0</v>
      </c>
      <c r="O145">
        <f>(I145*21)/100</f>
        <v>0</v>
      </c>
      <c r="P145" t="s">
        <v>27</v>
      </c>
    </row>
    <row r="146" spans="1:16" x14ac:dyDescent="0.2">
      <c r="A146" s="26" t="s">
        <v>52</v>
      </c>
      <c r="E146" s="27" t="s">
        <v>397</v>
      </c>
      <c r="H146" s="49"/>
    </row>
    <row r="147" spans="1:16" x14ac:dyDescent="0.2">
      <c r="A147" s="30" t="s">
        <v>54</v>
      </c>
      <c r="E147" s="29" t="s">
        <v>49</v>
      </c>
      <c r="H147" s="49"/>
    </row>
    <row r="148" spans="1:16" ht="25.5" x14ac:dyDescent="0.2">
      <c r="A148" s="17" t="s">
        <v>222</v>
      </c>
      <c r="B148" s="22" t="s">
        <v>263</v>
      </c>
      <c r="C148" s="22" t="s">
        <v>399</v>
      </c>
      <c r="D148" s="17" t="s">
        <v>49</v>
      </c>
      <c r="E148" s="23" t="s">
        <v>400</v>
      </c>
      <c r="F148" s="24" t="s">
        <v>383</v>
      </c>
      <c r="G148" s="25">
        <v>2</v>
      </c>
      <c r="H148" s="48"/>
      <c r="I148" s="25">
        <f>ROUND(ROUND(H148,1)*ROUND(G148,1),1)</f>
        <v>0</v>
      </c>
      <c r="O148">
        <f>(I148*21)/100</f>
        <v>0</v>
      </c>
      <c r="P148" t="s">
        <v>27</v>
      </c>
    </row>
    <row r="149" spans="1:16" x14ac:dyDescent="0.2">
      <c r="A149" s="26" t="s">
        <v>52</v>
      </c>
      <c r="E149" s="27" t="s">
        <v>401</v>
      </c>
      <c r="H149" s="49"/>
    </row>
    <row r="150" spans="1:16" x14ac:dyDescent="0.2">
      <c r="A150" s="30" t="s">
        <v>54</v>
      </c>
      <c r="E150" s="29" t="s">
        <v>49</v>
      </c>
      <c r="H150" s="49"/>
    </row>
    <row r="151" spans="1:16" x14ac:dyDescent="0.2">
      <c r="A151" s="17" t="s">
        <v>47</v>
      </c>
      <c r="B151" s="22" t="s">
        <v>269</v>
      </c>
      <c r="C151" s="22" t="s">
        <v>403</v>
      </c>
      <c r="D151" s="17" t="s">
        <v>404</v>
      </c>
      <c r="E151" s="23" t="s">
        <v>405</v>
      </c>
      <c r="F151" s="24" t="s">
        <v>140</v>
      </c>
      <c r="G151" s="25">
        <v>18.600000000000001</v>
      </c>
      <c r="H151" s="48"/>
      <c r="I151" s="25">
        <f>ROUND(ROUND(H151,1)*ROUND(G151,1),1)</f>
        <v>0</v>
      </c>
      <c r="O151">
        <f>(I151*21)/100</f>
        <v>0</v>
      </c>
      <c r="P151" t="s">
        <v>27</v>
      </c>
    </row>
    <row r="152" spans="1:16" x14ac:dyDescent="0.2">
      <c r="A152" s="26" t="s">
        <v>52</v>
      </c>
      <c r="E152" s="27" t="s">
        <v>406</v>
      </c>
      <c r="H152" s="49"/>
    </row>
    <row r="153" spans="1:16" x14ac:dyDescent="0.2">
      <c r="A153" s="30" t="s">
        <v>54</v>
      </c>
      <c r="E153" s="29" t="s">
        <v>925</v>
      </c>
      <c r="H153" s="49"/>
    </row>
    <row r="154" spans="1:16" x14ac:dyDescent="0.2">
      <c r="A154" s="17" t="s">
        <v>222</v>
      </c>
      <c r="B154" s="22" t="s">
        <v>289</v>
      </c>
      <c r="C154" s="22" t="s">
        <v>409</v>
      </c>
      <c r="D154" s="17" t="s">
        <v>49</v>
      </c>
      <c r="E154" s="23" t="s">
        <v>410</v>
      </c>
      <c r="F154" s="24" t="s">
        <v>140</v>
      </c>
      <c r="G154" s="25">
        <v>18.600000000000001</v>
      </c>
      <c r="H154" s="48"/>
      <c r="I154" s="25">
        <f>ROUND(ROUND(H154,1)*ROUND(G154,1),1)</f>
        <v>0</v>
      </c>
      <c r="O154">
        <f>(I154*21)/100</f>
        <v>0</v>
      </c>
      <c r="P154" t="s">
        <v>27</v>
      </c>
    </row>
    <row r="155" spans="1:16" x14ac:dyDescent="0.2">
      <c r="A155" s="26" t="s">
        <v>52</v>
      </c>
      <c r="E155" s="27" t="s">
        <v>411</v>
      </c>
      <c r="H155" s="49"/>
    </row>
    <row r="156" spans="1:16" x14ac:dyDescent="0.2">
      <c r="A156" s="30" t="s">
        <v>54</v>
      </c>
      <c r="E156" s="29" t="s">
        <v>49</v>
      </c>
      <c r="H156" s="49"/>
    </row>
    <row r="157" spans="1:16" ht="25.5" x14ac:dyDescent="0.2">
      <c r="A157" s="17" t="s">
        <v>47</v>
      </c>
      <c r="B157" s="22" t="s">
        <v>293</v>
      </c>
      <c r="C157" s="22" t="s">
        <v>413</v>
      </c>
      <c r="D157" s="17" t="s">
        <v>49</v>
      </c>
      <c r="E157" s="23" t="s">
        <v>414</v>
      </c>
      <c r="F157" s="24" t="s">
        <v>383</v>
      </c>
      <c r="G157" s="25">
        <v>2</v>
      </c>
      <c r="H157" s="48"/>
      <c r="I157" s="25">
        <f>ROUND(ROUND(H157,1)*ROUND(G157,1),1)</f>
        <v>0</v>
      </c>
      <c r="O157">
        <f>(I157*21)/100</f>
        <v>0</v>
      </c>
      <c r="P157" t="s">
        <v>27</v>
      </c>
    </row>
    <row r="158" spans="1:16" ht="25.5" x14ac:dyDescent="0.2">
      <c r="A158" s="26" t="s">
        <v>52</v>
      </c>
      <c r="E158" s="27" t="s">
        <v>415</v>
      </c>
      <c r="H158" s="49"/>
    </row>
    <row r="159" spans="1:16" x14ac:dyDescent="0.2">
      <c r="A159" s="30" t="s">
        <v>54</v>
      </c>
      <c r="E159" s="29" t="s">
        <v>49</v>
      </c>
      <c r="H159" s="49"/>
    </row>
    <row r="160" spans="1:16" x14ac:dyDescent="0.2">
      <c r="A160" s="17" t="s">
        <v>222</v>
      </c>
      <c r="B160" s="22" t="s">
        <v>298</v>
      </c>
      <c r="C160" s="22" t="s">
        <v>893</v>
      </c>
      <c r="D160" s="17" t="s">
        <v>49</v>
      </c>
      <c r="E160" s="23" t="s">
        <v>894</v>
      </c>
      <c r="F160" s="24" t="s">
        <v>383</v>
      </c>
      <c r="G160" s="25">
        <v>1</v>
      </c>
      <c r="H160" s="48"/>
      <c r="I160" s="25">
        <f>ROUND(ROUND(H160,1)*ROUND(G160,1),1)</f>
        <v>0</v>
      </c>
      <c r="O160">
        <f>(I160*21)/100</f>
        <v>0</v>
      </c>
      <c r="P160" t="s">
        <v>27</v>
      </c>
    </row>
    <row r="161" spans="1:16" x14ac:dyDescent="0.2">
      <c r="A161" s="26" t="s">
        <v>52</v>
      </c>
      <c r="E161" s="27" t="s">
        <v>895</v>
      </c>
      <c r="H161" s="49"/>
    </row>
    <row r="162" spans="1:16" x14ac:dyDescent="0.2">
      <c r="A162" s="30" t="s">
        <v>54</v>
      </c>
      <c r="E162" s="29" t="s">
        <v>49</v>
      </c>
      <c r="H162" s="49"/>
    </row>
    <row r="163" spans="1:16" x14ac:dyDescent="0.2">
      <c r="A163" s="17" t="s">
        <v>222</v>
      </c>
      <c r="B163" s="22" t="s">
        <v>303</v>
      </c>
      <c r="C163" s="22" t="s">
        <v>421</v>
      </c>
      <c r="D163" s="17" t="s">
        <v>49</v>
      </c>
      <c r="E163" s="23" t="s">
        <v>422</v>
      </c>
      <c r="F163" s="24" t="s">
        <v>383</v>
      </c>
      <c r="G163" s="25">
        <v>1</v>
      </c>
      <c r="H163" s="48"/>
      <c r="I163" s="25">
        <f>ROUND(ROUND(H163,1)*ROUND(G163,1),1)</f>
        <v>0</v>
      </c>
      <c r="O163">
        <f>(I163*21)/100</f>
        <v>0</v>
      </c>
      <c r="P163" t="s">
        <v>27</v>
      </c>
    </row>
    <row r="164" spans="1:16" x14ac:dyDescent="0.2">
      <c r="A164" s="26" t="s">
        <v>52</v>
      </c>
      <c r="E164" s="27" t="s">
        <v>423</v>
      </c>
      <c r="H164" s="49"/>
    </row>
    <row r="165" spans="1:16" x14ac:dyDescent="0.2">
      <c r="A165" s="30" t="s">
        <v>54</v>
      </c>
      <c r="E165" s="29" t="s">
        <v>49</v>
      </c>
      <c r="H165" s="49"/>
    </row>
    <row r="166" spans="1:16" x14ac:dyDescent="0.2">
      <c r="A166" s="17" t="s">
        <v>222</v>
      </c>
      <c r="B166" s="22" t="s">
        <v>307</v>
      </c>
      <c r="C166" s="22" t="s">
        <v>425</v>
      </c>
      <c r="D166" s="17" t="s">
        <v>49</v>
      </c>
      <c r="E166" s="23" t="s">
        <v>426</v>
      </c>
      <c r="F166" s="24" t="s">
        <v>383</v>
      </c>
      <c r="G166" s="25">
        <v>1</v>
      </c>
      <c r="H166" s="48"/>
      <c r="I166" s="25">
        <f>ROUND(ROUND(H166,1)*ROUND(G166,1),1)</f>
        <v>0</v>
      </c>
      <c r="O166">
        <f>(I166*21)/100</f>
        <v>0</v>
      </c>
      <c r="P166" t="s">
        <v>27</v>
      </c>
    </row>
    <row r="167" spans="1:16" x14ac:dyDescent="0.2">
      <c r="A167" s="26" t="s">
        <v>52</v>
      </c>
      <c r="E167" s="27" t="s">
        <v>427</v>
      </c>
      <c r="H167" s="49"/>
    </row>
    <row r="168" spans="1:16" x14ac:dyDescent="0.2">
      <c r="A168" s="30" t="s">
        <v>54</v>
      </c>
      <c r="E168" s="29" t="s">
        <v>49</v>
      </c>
      <c r="H168" s="49"/>
    </row>
    <row r="169" spans="1:16" x14ac:dyDescent="0.2">
      <c r="A169" s="17" t="s">
        <v>222</v>
      </c>
      <c r="B169" s="22" t="s">
        <v>313</v>
      </c>
      <c r="C169" s="22" t="s">
        <v>429</v>
      </c>
      <c r="D169" s="17" t="s">
        <v>49</v>
      </c>
      <c r="E169" s="23" t="s">
        <v>430</v>
      </c>
      <c r="F169" s="24" t="s">
        <v>383</v>
      </c>
      <c r="G169" s="25">
        <v>2</v>
      </c>
      <c r="H169" s="48"/>
      <c r="I169" s="25">
        <f>ROUND(ROUND(H169,1)*ROUND(G169,1),1)</f>
        <v>0</v>
      </c>
      <c r="O169">
        <f>(I169*21)/100</f>
        <v>0</v>
      </c>
      <c r="P169" t="s">
        <v>27</v>
      </c>
    </row>
    <row r="170" spans="1:16" x14ac:dyDescent="0.2">
      <c r="A170" s="26" t="s">
        <v>52</v>
      </c>
      <c r="E170" s="27" t="s">
        <v>427</v>
      </c>
      <c r="H170" s="49"/>
    </row>
    <row r="171" spans="1:16" x14ac:dyDescent="0.2">
      <c r="A171" s="30" t="s">
        <v>54</v>
      </c>
      <c r="E171" s="29" t="s">
        <v>49</v>
      </c>
      <c r="H171" s="49"/>
    </row>
    <row r="172" spans="1:16" x14ac:dyDescent="0.2">
      <c r="A172" s="17" t="s">
        <v>222</v>
      </c>
      <c r="B172" s="22" t="s">
        <v>317</v>
      </c>
      <c r="C172" s="22" t="s">
        <v>435</v>
      </c>
      <c r="D172" s="17" t="s">
        <v>49</v>
      </c>
      <c r="E172" s="23" t="s">
        <v>436</v>
      </c>
      <c r="F172" s="24" t="s">
        <v>383</v>
      </c>
      <c r="G172" s="25">
        <v>1</v>
      </c>
      <c r="H172" s="48"/>
      <c r="I172" s="25">
        <f>ROUND(ROUND(H172,1)*ROUND(G172,1),1)</f>
        <v>0</v>
      </c>
      <c r="O172">
        <f>(I172*21)/100</f>
        <v>0</v>
      </c>
      <c r="P172" t="s">
        <v>27</v>
      </c>
    </row>
    <row r="173" spans="1:16" x14ac:dyDescent="0.2">
      <c r="A173" s="26" t="s">
        <v>52</v>
      </c>
      <c r="E173" s="27" t="s">
        <v>437</v>
      </c>
      <c r="H173" s="49"/>
    </row>
    <row r="174" spans="1:16" x14ac:dyDescent="0.2">
      <c r="A174" s="30" t="s">
        <v>54</v>
      </c>
      <c r="E174" s="29" t="s">
        <v>49</v>
      </c>
      <c r="H174" s="49"/>
    </row>
    <row r="175" spans="1:16" x14ac:dyDescent="0.2">
      <c r="A175" s="17" t="s">
        <v>222</v>
      </c>
      <c r="B175" s="22" t="s">
        <v>321</v>
      </c>
      <c r="C175" s="22" t="s">
        <v>451</v>
      </c>
      <c r="D175" s="17" t="s">
        <v>49</v>
      </c>
      <c r="E175" s="23" t="s">
        <v>452</v>
      </c>
      <c r="F175" s="24" t="s">
        <v>383</v>
      </c>
      <c r="G175" s="25">
        <v>2</v>
      </c>
      <c r="H175" s="48"/>
      <c r="I175" s="25">
        <f>ROUND(ROUND(H175,1)*ROUND(G175,1),1)</f>
        <v>0</v>
      </c>
      <c r="O175">
        <f>(I175*21)/100</f>
        <v>0</v>
      </c>
      <c r="P175" t="s">
        <v>27</v>
      </c>
    </row>
    <row r="176" spans="1:16" x14ac:dyDescent="0.2">
      <c r="A176" s="26" t="s">
        <v>52</v>
      </c>
      <c r="E176" s="27" t="s">
        <v>453</v>
      </c>
      <c r="H176" s="49"/>
    </row>
    <row r="177" spans="1:16" x14ac:dyDescent="0.2">
      <c r="A177" s="30" t="s">
        <v>54</v>
      </c>
      <c r="E177" s="29" t="s">
        <v>49</v>
      </c>
      <c r="H177" s="49"/>
    </row>
    <row r="178" spans="1:16" x14ac:dyDescent="0.2">
      <c r="A178" s="17" t="s">
        <v>222</v>
      </c>
      <c r="B178" s="22" t="s">
        <v>325</v>
      </c>
      <c r="C178" s="22" t="s">
        <v>455</v>
      </c>
      <c r="D178" s="17" t="s">
        <v>49</v>
      </c>
      <c r="E178" s="23" t="s">
        <v>456</v>
      </c>
      <c r="F178" s="24" t="s">
        <v>383</v>
      </c>
      <c r="G178" s="25">
        <v>5</v>
      </c>
      <c r="H178" s="48"/>
      <c r="I178" s="25">
        <f>ROUND(ROUND(H178,1)*ROUND(G178,1),1)</f>
        <v>0</v>
      </c>
      <c r="O178">
        <f>(I178*21)/100</f>
        <v>0</v>
      </c>
      <c r="P178" t="s">
        <v>27</v>
      </c>
    </row>
    <row r="179" spans="1:16" x14ac:dyDescent="0.2">
      <c r="A179" s="26" t="s">
        <v>52</v>
      </c>
      <c r="E179" s="27" t="s">
        <v>457</v>
      </c>
      <c r="H179" s="49"/>
    </row>
    <row r="180" spans="1:16" x14ac:dyDescent="0.2">
      <c r="A180" s="30" t="s">
        <v>54</v>
      </c>
      <c r="E180" s="29" t="s">
        <v>49</v>
      </c>
      <c r="H180" s="49"/>
    </row>
    <row r="181" spans="1:16" x14ac:dyDescent="0.2">
      <c r="A181" s="17" t="s">
        <v>47</v>
      </c>
      <c r="B181" s="22" t="s">
        <v>330</v>
      </c>
      <c r="C181" s="22" t="s">
        <v>476</v>
      </c>
      <c r="D181" s="17" t="s">
        <v>49</v>
      </c>
      <c r="E181" s="23" t="s">
        <v>477</v>
      </c>
      <c r="F181" s="24" t="s">
        <v>383</v>
      </c>
      <c r="G181" s="25">
        <v>2</v>
      </c>
      <c r="H181" s="48"/>
      <c r="I181" s="25">
        <f>ROUND(ROUND(H181,1)*ROUND(G181,1),1)</f>
        <v>0</v>
      </c>
      <c r="O181">
        <f>(I181*21)/100</f>
        <v>0</v>
      </c>
      <c r="P181" t="s">
        <v>27</v>
      </c>
    </row>
    <row r="182" spans="1:16" ht="25.5" x14ac:dyDescent="0.2">
      <c r="A182" s="26" t="s">
        <v>52</v>
      </c>
      <c r="E182" s="27" t="s">
        <v>478</v>
      </c>
      <c r="H182" s="49"/>
    </row>
    <row r="183" spans="1:16" x14ac:dyDescent="0.2">
      <c r="A183" s="30" t="s">
        <v>54</v>
      </c>
      <c r="E183" s="29" t="s">
        <v>49</v>
      </c>
      <c r="H183" s="49"/>
    </row>
    <row r="184" spans="1:16" x14ac:dyDescent="0.2">
      <c r="A184" s="17" t="s">
        <v>47</v>
      </c>
      <c r="B184" s="22" t="s">
        <v>335</v>
      </c>
      <c r="C184" s="22" t="s">
        <v>488</v>
      </c>
      <c r="D184" s="17" t="s">
        <v>49</v>
      </c>
      <c r="E184" s="23" t="s">
        <v>489</v>
      </c>
      <c r="F184" s="24" t="s">
        <v>383</v>
      </c>
      <c r="G184" s="25">
        <v>2</v>
      </c>
      <c r="H184" s="48"/>
      <c r="I184" s="25">
        <f>ROUND(ROUND(H184,1)*ROUND(G184,1),1)</f>
        <v>0</v>
      </c>
      <c r="O184">
        <f>(I184*21)/100</f>
        <v>0</v>
      </c>
      <c r="P184" t="s">
        <v>27</v>
      </c>
    </row>
    <row r="185" spans="1:16" ht="25.5" x14ac:dyDescent="0.2">
      <c r="A185" s="26" t="s">
        <v>52</v>
      </c>
      <c r="E185" s="27" t="s">
        <v>482</v>
      </c>
      <c r="H185" s="49"/>
    </row>
    <row r="186" spans="1:16" x14ac:dyDescent="0.2">
      <c r="A186" s="30" t="s">
        <v>54</v>
      </c>
      <c r="E186" s="29" t="s">
        <v>698</v>
      </c>
      <c r="H186" s="49"/>
    </row>
    <row r="187" spans="1:16" x14ac:dyDescent="0.2">
      <c r="A187" s="17" t="s">
        <v>222</v>
      </c>
      <c r="B187" s="22" t="s">
        <v>339</v>
      </c>
      <c r="C187" s="22" t="s">
        <v>492</v>
      </c>
      <c r="D187" s="17" t="s">
        <v>49</v>
      </c>
      <c r="E187" s="23" t="s">
        <v>493</v>
      </c>
      <c r="F187" s="24" t="s">
        <v>383</v>
      </c>
      <c r="G187" s="25">
        <v>1</v>
      </c>
      <c r="H187" s="48"/>
      <c r="I187" s="25">
        <f>ROUND(ROUND(H187,1)*ROUND(G187,1),1)</f>
        <v>0</v>
      </c>
      <c r="O187">
        <f>(I187*21)/100</f>
        <v>0</v>
      </c>
      <c r="P187" t="s">
        <v>27</v>
      </c>
    </row>
    <row r="188" spans="1:16" ht="25.5" x14ac:dyDescent="0.2">
      <c r="A188" s="26" t="s">
        <v>52</v>
      </c>
      <c r="E188" s="27" t="s">
        <v>494</v>
      </c>
      <c r="H188" s="49"/>
    </row>
    <row r="189" spans="1:16" x14ac:dyDescent="0.2">
      <c r="A189" s="30" t="s">
        <v>54</v>
      </c>
      <c r="E189" s="29" t="s">
        <v>49</v>
      </c>
      <c r="H189" s="49"/>
    </row>
    <row r="190" spans="1:16" x14ac:dyDescent="0.2">
      <c r="A190" s="17" t="s">
        <v>222</v>
      </c>
      <c r="B190" s="22" t="s">
        <v>344</v>
      </c>
      <c r="C190" s="22" t="s">
        <v>496</v>
      </c>
      <c r="D190" s="17" t="s">
        <v>49</v>
      </c>
      <c r="E190" s="23" t="s">
        <v>497</v>
      </c>
      <c r="F190" s="24" t="s">
        <v>383</v>
      </c>
      <c r="G190" s="25">
        <v>1</v>
      </c>
      <c r="H190" s="48"/>
      <c r="I190" s="25">
        <f>ROUND(ROUND(H190,1)*ROUND(G190,1),1)</f>
        <v>0</v>
      </c>
      <c r="O190">
        <f>(I190*21)/100</f>
        <v>0</v>
      </c>
      <c r="P190" t="s">
        <v>27</v>
      </c>
    </row>
    <row r="191" spans="1:16" ht="25.5" x14ac:dyDescent="0.2">
      <c r="A191" s="26" t="s">
        <v>52</v>
      </c>
      <c r="E191" s="27" t="s">
        <v>498</v>
      </c>
      <c r="H191" s="49"/>
    </row>
    <row r="192" spans="1:16" x14ac:dyDescent="0.2">
      <c r="A192" s="30" t="s">
        <v>54</v>
      </c>
      <c r="E192" s="29" t="s">
        <v>49</v>
      </c>
      <c r="H192" s="49"/>
    </row>
    <row r="193" spans="1:18" x14ac:dyDescent="0.2">
      <c r="A193" s="17" t="s">
        <v>47</v>
      </c>
      <c r="B193" s="22" t="s">
        <v>349</v>
      </c>
      <c r="C193" s="22" t="s">
        <v>500</v>
      </c>
      <c r="D193" s="17" t="s">
        <v>49</v>
      </c>
      <c r="E193" s="23" t="s">
        <v>501</v>
      </c>
      <c r="F193" s="24" t="s">
        <v>140</v>
      </c>
      <c r="G193" s="25">
        <v>34.799999999999997</v>
      </c>
      <c r="H193" s="48"/>
      <c r="I193" s="25">
        <f>ROUND(ROUND(H193,1)*ROUND(G193,1),1)</f>
        <v>0</v>
      </c>
      <c r="O193">
        <f>(I193*21)/100</f>
        <v>0</v>
      </c>
      <c r="P193" t="s">
        <v>27</v>
      </c>
    </row>
    <row r="194" spans="1:18" ht="25.5" x14ac:dyDescent="0.2">
      <c r="A194" s="26" t="s">
        <v>52</v>
      </c>
      <c r="E194" s="27" t="s">
        <v>502</v>
      </c>
      <c r="H194" s="49"/>
    </row>
    <row r="195" spans="1:18" x14ac:dyDescent="0.2">
      <c r="A195" s="28" t="s">
        <v>54</v>
      </c>
      <c r="E195" s="29" t="s">
        <v>924</v>
      </c>
      <c r="H195" s="49"/>
    </row>
    <row r="196" spans="1:18" ht="12.75" customHeight="1" x14ac:dyDescent="0.2">
      <c r="A196" s="5" t="s">
        <v>45</v>
      </c>
      <c r="B196" s="5"/>
      <c r="C196" s="32" t="s">
        <v>42</v>
      </c>
      <c r="D196" s="5"/>
      <c r="E196" s="20" t="s">
        <v>503</v>
      </c>
      <c r="F196" s="5"/>
      <c r="G196" s="5"/>
      <c r="H196" s="50"/>
      <c r="I196" s="33">
        <f>0+Q196</f>
        <v>0</v>
      </c>
      <c r="O196">
        <f>0+R196</f>
        <v>0</v>
      </c>
      <c r="Q196">
        <f>0+I197+I200+I203+I206+I209+I212+I215+I218+I221</f>
        <v>0</v>
      </c>
      <c r="R196">
        <f>0+O197+O200+O203+O206+O209+O212+O215+O218+O221</f>
        <v>0</v>
      </c>
    </row>
    <row r="197" spans="1:18" x14ac:dyDescent="0.2">
      <c r="A197" s="17" t="s">
        <v>47</v>
      </c>
      <c r="B197" s="22" t="s">
        <v>353</v>
      </c>
      <c r="C197" s="22" t="s">
        <v>531</v>
      </c>
      <c r="D197" s="17" t="s">
        <v>49</v>
      </c>
      <c r="E197" s="23" t="s">
        <v>532</v>
      </c>
      <c r="F197" s="24" t="s">
        <v>140</v>
      </c>
      <c r="G197" s="25">
        <v>70.099999999999994</v>
      </c>
      <c r="H197" s="48"/>
      <c r="I197" s="25">
        <f>ROUND(ROUND(H197,1)*ROUND(G197,1),1)</f>
        <v>0</v>
      </c>
      <c r="O197">
        <f>(I197*21)/100</f>
        <v>0</v>
      </c>
      <c r="P197" t="s">
        <v>27</v>
      </c>
    </row>
    <row r="198" spans="1:18" ht="25.5" x14ac:dyDescent="0.2">
      <c r="A198" s="26" t="s">
        <v>52</v>
      </c>
      <c r="E198" s="27" t="s">
        <v>533</v>
      </c>
      <c r="H198" s="49"/>
    </row>
    <row r="199" spans="1:18" x14ac:dyDescent="0.2">
      <c r="A199" s="30" t="s">
        <v>54</v>
      </c>
      <c r="E199" s="29" t="s">
        <v>926</v>
      </c>
      <c r="H199" s="49"/>
    </row>
    <row r="200" spans="1:18" x14ac:dyDescent="0.2">
      <c r="A200" s="17" t="s">
        <v>47</v>
      </c>
      <c r="B200" s="22" t="s">
        <v>358</v>
      </c>
      <c r="C200" s="22" t="s">
        <v>536</v>
      </c>
      <c r="D200" s="17" t="s">
        <v>49</v>
      </c>
      <c r="E200" s="23" t="s">
        <v>537</v>
      </c>
      <c r="F200" s="24" t="s">
        <v>140</v>
      </c>
      <c r="G200" s="25">
        <v>74.400000000000006</v>
      </c>
      <c r="H200" s="48"/>
      <c r="I200" s="25">
        <f>ROUND(ROUND(H200,1)*ROUND(G200,1),1)</f>
        <v>0</v>
      </c>
      <c r="O200">
        <f>(I200*21)/100</f>
        <v>0</v>
      </c>
      <c r="P200" t="s">
        <v>27</v>
      </c>
    </row>
    <row r="201" spans="1:18" ht="25.5" x14ac:dyDescent="0.2">
      <c r="A201" s="26" t="s">
        <v>52</v>
      </c>
      <c r="E201" s="27" t="s">
        <v>769</v>
      </c>
      <c r="H201" s="49"/>
    </row>
    <row r="202" spans="1:18" x14ac:dyDescent="0.2">
      <c r="A202" s="30" t="s">
        <v>54</v>
      </c>
      <c r="E202" s="29" t="s">
        <v>927</v>
      </c>
      <c r="H202" s="49"/>
    </row>
    <row r="203" spans="1:18" x14ac:dyDescent="0.2">
      <c r="A203" s="17" t="s">
        <v>47</v>
      </c>
      <c r="B203" s="22" t="s">
        <v>361</v>
      </c>
      <c r="C203" s="22" t="s">
        <v>541</v>
      </c>
      <c r="D203" s="17" t="s">
        <v>49</v>
      </c>
      <c r="E203" s="23" t="s">
        <v>542</v>
      </c>
      <c r="F203" s="24" t="s">
        <v>140</v>
      </c>
      <c r="G203" s="25">
        <v>70.099999999999994</v>
      </c>
      <c r="H203" s="48"/>
      <c r="I203" s="25">
        <f>ROUND(ROUND(H203,1)*ROUND(G203,1),1)</f>
        <v>0</v>
      </c>
      <c r="O203">
        <f>(I203*21)/100</f>
        <v>0</v>
      </c>
      <c r="P203" t="s">
        <v>27</v>
      </c>
    </row>
    <row r="204" spans="1:18" ht="25.5" x14ac:dyDescent="0.2">
      <c r="A204" s="26" t="s">
        <v>52</v>
      </c>
      <c r="E204" s="27" t="s">
        <v>543</v>
      </c>
      <c r="H204" s="49"/>
    </row>
    <row r="205" spans="1:18" x14ac:dyDescent="0.2">
      <c r="A205" s="30" t="s">
        <v>54</v>
      </c>
      <c r="E205" s="29" t="s">
        <v>926</v>
      </c>
      <c r="H205" s="49"/>
    </row>
    <row r="206" spans="1:18" x14ac:dyDescent="0.2">
      <c r="A206" s="17" t="s">
        <v>47</v>
      </c>
      <c r="B206" s="22" t="s">
        <v>366</v>
      </c>
      <c r="C206" s="22" t="s">
        <v>545</v>
      </c>
      <c r="D206" s="17" t="s">
        <v>49</v>
      </c>
      <c r="E206" s="23" t="s">
        <v>546</v>
      </c>
      <c r="F206" s="24" t="s">
        <v>213</v>
      </c>
      <c r="G206" s="25">
        <v>33.5</v>
      </c>
      <c r="H206" s="48"/>
      <c r="I206" s="25">
        <f>ROUND(ROUND(H206,1)*ROUND(G206,1),1)</f>
        <v>0</v>
      </c>
      <c r="O206">
        <f>(I206*21)/100</f>
        <v>0</v>
      </c>
      <c r="P206" t="s">
        <v>27</v>
      </c>
    </row>
    <row r="207" spans="1:18" x14ac:dyDescent="0.2">
      <c r="A207" s="26" t="s">
        <v>52</v>
      </c>
      <c r="E207" s="27" t="s">
        <v>547</v>
      </c>
      <c r="H207" s="49"/>
    </row>
    <row r="208" spans="1:18" x14ac:dyDescent="0.2">
      <c r="A208" s="30" t="s">
        <v>54</v>
      </c>
      <c r="E208" s="29" t="s">
        <v>49</v>
      </c>
      <c r="H208" s="49"/>
    </row>
    <row r="209" spans="1:16" ht="25.5" x14ac:dyDescent="0.2">
      <c r="A209" s="17" t="s">
        <v>47</v>
      </c>
      <c r="B209" s="22" t="s">
        <v>372</v>
      </c>
      <c r="C209" s="22" t="s">
        <v>554</v>
      </c>
      <c r="D209" s="17" t="s">
        <v>49</v>
      </c>
      <c r="E209" s="23" t="s">
        <v>555</v>
      </c>
      <c r="F209" s="24" t="s">
        <v>213</v>
      </c>
      <c r="G209" s="25">
        <v>15.5</v>
      </c>
      <c r="H209" s="48"/>
      <c r="I209" s="25">
        <f>ROUND(ROUND(H209,1)*ROUND(G209,1),1)</f>
        <v>0</v>
      </c>
      <c r="O209">
        <f>(I209*21)/100</f>
        <v>0</v>
      </c>
      <c r="P209" t="s">
        <v>27</v>
      </c>
    </row>
    <row r="210" spans="1:16" x14ac:dyDescent="0.2">
      <c r="A210" s="26" t="s">
        <v>52</v>
      </c>
      <c r="E210" s="27" t="s">
        <v>556</v>
      </c>
      <c r="H210" s="49"/>
    </row>
    <row r="211" spans="1:16" x14ac:dyDescent="0.2">
      <c r="A211" s="30" t="s">
        <v>54</v>
      </c>
      <c r="E211" s="29" t="s">
        <v>928</v>
      </c>
      <c r="H211" s="49"/>
    </row>
    <row r="212" spans="1:16" ht="25.5" x14ac:dyDescent="0.2">
      <c r="A212" s="17" t="s">
        <v>47</v>
      </c>
      <c r="B212" s="22" t="s">
        <v>376</v>
      </c>
      <c r="C212" s="22" t="s">
        <v>559</v>
      </c>
      <c r="D212" s="17" t="s">
        <v>49</v>
      </c>
      <c r="E212" s="23" t="s">
        <v>560</v>
      </c>
      <c r="F212" s="24" t="s">
        <v>213</v>
      </c>
      <c r="G212" s="25">
        <v>18</v>
      </c>
      <c r="H212" s="48"/>
      <c r="I212" s="25">
        <f>ROUND(ROUND(H212,1)*ROUND(G212,1),1)</f>
        <v>0</v>
      </c>
      <c r="O212">
        <f>(I212*21)/100</f>
        <v>0</v>
      </c>
      <c r="P212" t="s">
        <v>27</v>
      </c>
    </row>
    <row r="213" spans="1:16" x14ac:dyDescent="0.2">
      <c r="A213" s="26" t="s">
        <v>52</v>
      </c>
      <c r="E213" s="27" t="s">
        <v>650</v>
      </c>
      <c r="H213" s="49"/>
    </row>
    <row r="214" spans="1:16" x14ac:dyDescent="0.2">
      <c r="A214" s="30" t="s">
        <v>54</v>
      </c>
      <c r="E214" s="29" t="s">
        <v>49</v>
      </c>
      <c r="H214" s="49"/>
    </row>
    <row r="215" spans="1:16" x14ac:dyDescent="0.2">
      <c r="A215" s="17" t="s">
        <v>47</v>
      </c>
      <c r="B215" s="22" t="s">
        <v>380</v>
      </c>
      <c r="C215" s="22" t="s">
        <v>564</v>
      </c>
      <c r="D215" s="17" t="s">
        <v>49</v>
      </c>
      <c r="E215" s="23" t="s">
        <v>565</v>
      </c>
      <c r="F215" s="24" t="s">
        <v>213</v>
      </c>
      <c r="G215" s="25">
        <v>148.33787799999999</v>
      </c>
      <c r="H215" s="48"/>
      <c r="I215" s="25">
        <f>ROUND(ROUND(H215,1)*ROUND(G215,1),1)</f>
        <v>0</v>
      </c>
      <c r="O215">
        <f>(I215*21)/100</f>
        <v>0</v>
      </c>
      <c r="P215" t="s">
        <v>27</v>
      </c>
    </row>
    <row r="216" spans="1:16" x14ac:dyDescent="0.2">
      <c r="A216" s="26" t="s">
        <v>52</v>
      </c>
      <c r="E216" s="27" t="s">
        <v>49</v>
      </c>
      <c r="H216" s="49"/>
    </row>
    <row r="217" spans="1:16" x14ac:dyDescent="0.2">
      <c r="A217" s="30" t="s">
        <v>54</v>
      </c>
      <c r="E217" s="29" t="s">
        <v>49</v>
      </c>
      <c r="H217" s="49"/>
    </row>
    <row r="218" spans="1:16" x14ac:dyDescent="0.2">
      <c r="A218" s="17" t="s">
        <v>47</v>
      </c>
      <c r="B218" s="22" t="s">
        <v>402</v>
      </c>
      <c r="C218" s="22" t="s">
        <v>567</v>
      </c>
      <c r="D218" s="17" t="s">
        <v>49</v>
      </c>
      <c r="E218" s="23" t="s">
        <v>568</v>
      </c>
      <c r="F218" s="24" t="s">
        <v>213</v>
      </c>
      <c r="G218" s="25">
        <v>33.5139</v>
      </c>
      <c r="H218" s="48"/>
      <c r="I218" s="25">
        <f>ROUND(ROUND(H218,1)*ROUND(G218,1),1)</f>
        <v>0</v>
      </c>
      <c r="O218">
        <f>(I218*21)/100</f>
        <v>0</v>
      </c>
      <c r="P218" t="s">
        <v>27</v>
      </c>
    </row>
    <row r="219" spans="1:16" ht="25.5" x14ac:dyDescent="0.2">
      <c r="A219" s="26" t="s">
        <v>52</v>
      </c>
      <c r="E219" s="27" t="s">
        <v>569</v>
      </c>
      <c r="H219" s="49"/>
    </row>
    <row r="220" spans="1:16" x14ac:dyDescent="0.2">
      <c r="A220" s="30" t="s">
        <v>54</v>
      </c>
      <c r="E220" s="29" t="s">
        <v>49</v>
      </c>
      <c r="H220" s="49"/>
    </row>
    <row r="221" spans="1:16" x14ac:dyDescent="0.2">
      <c r="A221" s="17" t="s">
        <v>47</v>
      </c>
      <c r="B221" s="22" t="s">
        <v>408</v>
      </c>
      <c r="C221" s="22" t="s">
        <v>571</v>
      </c>
      <c r="D221" s="17" t="s">
        <v>49</v>
      </c>
      <c r="E221" s="23" t="s">
        <v>568</v>
      </c>
      <c r="F221" s="24" t="s">
        <v>213</v>
      </c>
      <c r="G221" s="25">
        <v>33.5</v>
      </c>
      <c r="H221" s="48"/>
      <c r="I221" s="25">
        <f>ROUND(ROUND(H221,1)*ROUND(G221,1),1)</f>
        <v>0</v>
      </c>
      <c r="O221">
        <f>(I221*21)/100</f>
        <v>0</v>
      </c>
      <c r="P221" t="s">
        <v>27</v>
      </c>
    </row>
    <row r="222" spans="1:16" ht="25.5" x14ac:dyDescent="0.2">
      <c r="A222" s="26" t="s">
        <v>52</v>
      </c>
      <c r="E222" s="27" t="s">
        <v>572</v>
      </c>
      <c r="H222" s="49"/>
    </row>
    <row r="223" spans="1:16" x14ac:dyDescent="0.2">
      <c r="A223" s="28" t="s">
        <v>54</v>
      </c>
      <c r="E223" s="29" t="s">
        <v>49</v>
      </c>
      <c r="H223" s="49"/>
    </row>
  </sheetData>
  <sheetProtection algorithmName="SHA-512" hashValue="gKYYw+23J9Vg1HNbdE+4+a14rhwcqD1HZ8FDNK4WKRmlgILCe9vXSkEOZ2OhIC6oiJ6FZQw2UzCQrk6XesKjag==" saltValue="E2beufSecFBLamw477G6kA==" spinCount="100000" sheet="1" objects="1" scenarios="1"/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R310"/>
  <sheetViews>
    <sheetView topLeftCell="B1" zoomScaleNormal="100" workbookViewId="0">
      <pane ySplit="9" topLeftCell="A10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0+O10+O128+O135+O145+O176+O180+O280</f>
        <v>0</v>
      </c>
      <c r="P2" t="s">
        <v>26</v>
      </c>
    </row>
    <row r="3" spans="1:18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929</v>
      </c>
      <c r="I3" s="31">
        <f>0+I10+I128+I135+I145+I176+I180+I280</f>
        <v>0</v>
      </c>
      <c r="O3" t="s">
        <v>22</v>
      </c>
      <c r="P3" t="s">
        <v>25</v>
      </c>
    </row>
    <row r="4" spans="1:18" ht="15" customHeight="1" x14ac:dyDescent="0.2">
      <c r="A4" t="s">
        <v>16</v>
      </c>
      <c r="B4" s="10" t="s">
        <v>17</v>
      </c>
      <c r="C4" s="43" t="s">
        <v>18</v>
      </c>
      <c r="D4" s="38"/>
      <c r="E4" s="11" t="s">
        <v>19</v>
      </c>
      <c r="F4" s="1"/>
      <c r="G4" s="1"/>
      <c r="H4" s="9"/>
      <c r="I4" s="9"/>
      <c r="O4" t="s">
        <v>23</v>
      </c>
      <c r="P4" t="s">
        <v>25</v>
      </c>
    </row>
    <row r="5" spans="1:18" ht="12.75" customHeight="1" x14ac:dyDescent="0.2">
      <c r="A5" t="s">
        <v>20</v>
      </c>
      <c r="B5" s="10" t="s">
        <v>17</v>
      </c>
      <c r="C5" s="43" t="s">
        <v>103</v>
      </c>
      <c r="D5" s="38"/>
      <c r="E5" s="11" t="s">
        <v>104</v>
      </c>
      <c r="F5" s="1"/>
      <c r="G5" s="1"/>
      <c r="H5" s="1"/>
      <c r="I5" s="1"/>
      <c r="O5" t="s">
        <v>24</v>
      </c>
      <c r="P5" t="s">
        <v>27</v>
      </c>
    </row>
    <row r="6" spans="1:18" ht="12.75" customHeight="1" x14ac:dyDescent="0.2">
      <c r="A6" t="s">
        <v>105</v>
      </c>
      <c r="B6" s="13" t="s">
        <v>21</v>
      </c>
      <c r="C6" s="44" t="s">
        <v>929</v>
      </c>
      <c r="D6" s="45"/>
      <c r="E6" s="14" t="s">
        <v>930</v>
      </c>
      <c r="F6" s="5"/>
      <c r="G6" s="5"/>
      <c r="H6" s="5"/>
      <c r="I6" s="5"/>
    </row>
    <row r="7" spans="1:18" ht="12.75" customHeight="1" x14ac:dyDescent="0.2">
      <c r="A7" s="42" t="s">
        <v>29</v>
      </c>
      <c r="B7" s="42" t="s">
        <v>31</v>
      </c>
      <c r="C7" s="42" t="s">
        <v>32</v>
      </c>
      <c r="D7" s="42" t="s">
        <v>33</v>
      </c>
      <c r="E7" s="42" t="s">
        <v>34</v>
      </c>
      <c r="F7" s="42" t="s">
        <v>36</v>
      </c>
      <c r="G7" s="42" t="s">
        <v>38</v>
      </c>
      <c r="H7" s="42" t="s">
        <v>40</v>
      </c>
      <c r="I7" s="42"/>
    </row>
    <row r="8" spans="1:18" ht="12.75" customHeight="1" x14ac:dyDescent="0.2">
      <c r="A8" s="42"/>
      <c r="B8" s="42"/>
      <c r="C8" s="42"/>
      <c r="D8" s="42"/>
      <c r="E8" s="42"/>
      <c r="F8" s="42"/>
      <c r="G8" s="42"/>
      <c r="H8" s="12" t="s">
        <v>41</v>
      </c>
      <c r="I8" s="12" t="s">
        <v>43</v>
      </c>
    </row>
    <row r="9" spans="1:18" ht="12.75" customHeight="1" x14ac:dyDescent="0.2">
      <c r="A9" s="12" t="s">
        <v>30</v>
      </c>
      <c r="B9" s="12" t="s">
        <v>25</v>
      </c>
      <c r="C9" s="12" t="s">
        <v>27</v>
      </c>
      <c r="D9" s="12" t="s">
        <v>26</v>
      </c>
      <c r="E9" s="12" t="s">
        <v>35</v>
      </c>
      <c r="F9" s="12" t="s">
        <v>37</v>
      </c>
      <c r="G9" s="12" t="s">
        <v>39</v>
      </c>
      <c r="H9" s="12" t="s">
        <v>42</v>
      </c>
      <c r="I9" s="12" t="s">
        <v>44</v>
      </c>
    </row>
    <row r="10" spans="1:18" ht="12.75" customHeight="1" x14ac:dyDescent="0.2">
      <c r="A10" s="18" t="s">
        <v>45</v>
      </c>
      <c r="B10" s="18"/>
      <c r="C10" s="19" t="s">
        <v>25</v>
      </c>
      <c r="D10" s="18"/>
      <c r="E10" s="20" t="s">
        <v>99</v>
      </c>
      <c r="F10" s="18"/>
      <c r="G10" s="18"/>
      <c r="H10" s="47"/>
      <c r="I10" s="21">
        <f>0+Q10</f>
        <v>0</v>
      </c>
      <c r="O10">
        <f>0+R10</f>
        <v>0</v>
      </c>
      <c r="Q10">
        <f>0+I11+I14+I17+I20+I23+I26+I29+I32+I35+I38+I41+I44+I47+I50+I53+I56+I59+I62+I65+I68+I71+I74+I77+I80+I83+I86+I89+I92+I95+I98+I101+I104+I107+I110+I113+I116+I119+I122+I125</f>
        <v>0</v>
      </c>
      <c r="R10">
        <f>0+O11+O14+O17+O20+O23+O26+O29+O32+O35+O38+O41+O44+O47+O50+O53+O56+O59+O62+O65+O68+O71+O74+O77+O80+O83+O86+O89+O92+O95+O98+O101+O104+O107+O110+O113+O116+O119+O122+O125</f>
        <v>0</v>
      </c>
    </row>
    <row r="11" spans="1:18" x14ac:dyDescent="0.2">
      <c r="A11" s="17" t="s">
        <v>47</v>
      </c>
      <c r="B11" s="22" t="s">
        <v>25</v>
      </c>
      <c r="C11" s="22" t="s">
        <v>113</v>
      </c>
      <c r="D11" s="17" t="s">
        <v>49</v>
      </c>
      <c r="E11" s="23" t="s">
        <v>114</v>
      </c>
      <c r="F11" s="24" t="s">
        <v>110</v>
      </c>
      <c r="G11" s="25">
        <v>3.3</v>
      </c>
      <c r="H11" s="48"/>
      <c r="I11" s="25">
        <f>ROUND(ROUND(H11,1)*ROUND(G11,1),1)</f>
        <v>0</v>
      </c>
      <c r="O11">
        <f>(I11*21)/100</f>
        <v>0</v>
      </c>
      <c r="P11" t="s">
        <v>27</v>
      </c>
    </row>
    <row r="12" spans="1:18" ht="38.25" x14ac:dyDescent="0.2">
      <c r="A12" s="26" t="s">
        <v>52</v>
      </c>
      <c r="E12" s="27" t="s">
        <v>931</v>
      </c>
      <c r="H12" s="49"/>
    </row>
    <row r="13" spans="1:18" x14ac:dyDescent="0.2">
      <c r="A13" s="30" t="s">
        <v>54</v>
      </c>
      <c r="E13" s="29" t="s">
        <v>932</v>
      </c>
      <c r="H13" s="49"/>
    </row>
    <row r="14" spans="1:18" x14ac:dyDescent="0.2">
      <c r="A14" s="17" t="s">
        <v>47</v>
      </c>
      <c r="B14" s="22" t="s">
        <v>27</v>
      </c>
      <c r="C14" s="22" t="s">
        <v>579</v>
      </c>
      <c r="D14" s="17" t="s">
        <v>18</v>
      </c>
      <c r="E14" s="23" t="s">
        <v>580</v>
      </c>
      <c r="F14" s="24" t="s">
        <v>110</v>
      </c>
      <c r="G14" s="25">
        <v>7.2</v>
      </c>
      <c r="H14" s="48"/>
      <c r="I14" s="25">
        <f>ROUND(ROUND(H14,1)*ROUND(G14,1),1)</f>
        <v>0</v>
      </c>
      <c r="O14">
        <f>(I14*21)/100</f>
        <v>0</v>
      </c>
      <c r="P14" t="s">
        <v>27</v>
      </c>
    </row>
    <row r="15" spans="1:18" ht="25.5" x14ac:dyDescent="0.2">
      <c r="A15" s="26" t="s">
        <v>52</v>
      </c>
      <c r="E15" s="27" t="s">
        <v>122</v>
      </c>
      <c r="H15" s="49"/>
    </row>
    <row r="16" spans="1:18" x14ac:dyDescent="0.2">
      <c r="A16" s="30" t="s">
        <v>54</v>
      </c>
      <c r="E16" s="29" t="s">
        <v>933</v>
      </c>
      <c r="H16" s="49"/>
    </row>
    <row r="17" spans="1:16" x14ac:dyDescent="0.2">
      <c r="A17" s="17" t="s">
        <v>47</v>
      </c>
      <c r="B17" s="22" t="s">
        <v>26</v>
      </c>
      <c r="C17" s="22" t="s">
        <v>116</v>
      </c>
      <c r="D17" s="17" t="s">
        <v>199</v>
      </c>
      <c r="E17" s="23" t="s">
        <v>117</v>
      </c>
      <c r="F17" s="24" t="s">
        <v>110</v>
      </c>
      <c r="G17" s="25">
        <v>2.1</v>
      </c>
      <c r="H17" s="48"/>
      <c r="I17" s="25">
        <f>ROUND(ROUND(H17,1)*ROUND(G17,1),1)</f>
        <v>0</v>
      </c>
      <c r="O17">
        <f>(I17*21)/100</f>
        <v>0</v>
      </c>
      <c r="P17" t="s">
        <v>27</v>
      </c>
    </row>
    <row r="18" spans="1:16" ht="25.5" x14ac:dyDescent="0.2">
      <c r="A18" s="26" t="s">
        <v>52</v>
      </c>
      <c r="E18" s="27" t="s">
        <v>934</v>
      </c>
      <c r="H18" s="49"/>
    </row>
    <row r="19" spans="1:16" x14ac:dyDescent="0.2">
      <c r="A19" s="30" t="s">
        <v>54</v>
      </c>
      <c r="E19" s="29" t="s">
        <v>935</v>
      </c>
      <c r="H19" s="49"/>
    </row>
    <row r="20" spans="1:16" x14ac:dyDescent="0.2">
      <c r="A20" s="17" t="s">
        <v>47</v>
      </c>
      <c r="B20" s="22" t="s">
        <v>35</v>
      </c>
      <c r="C20" s="22" t="s">
        <v>124</v>
      </c>
      <c r="D20" s="17" t="s">
        <v>49</v>
      </c>
      <c r="E20" s="23" t="s">
        <v>125</v>
      </c>
      <c r="F20" s="24" t="s">
        <v>110</v>
      </c>
      <c r="G20" s="25">
        <v>342.5</v>
      </c>
      <c r="H20" s="48"/>
      <c r="I20" s="25">
        <f>ROUND(ROUND(H20,1)*ROUND(G20,1),1)</f>
        <v>0</v>
      </c>
      <c r="O20">
        <f>(I20*21)/100</f>
        <v>0</v>
      </c>
      <c r="P20" t="s">
        <v>27</v>
      </c>
    </row>
    <row r="21" spans="1:16" ht="25.5" x14ac:dyDescent="0.2">
      <c r="A21" s="26" t="s">
        <v>52</v>
      </c>
      <c r="E21" s="27" t="s">
        <v>126</v>
      </c>
      <c r="H21" s="49"/>
    </row>
    <row r="22" spans="1:16" x14ac:dyDescent="0.2">
      <c r="A22" s="30" t="s">
        <v>54</v>
      </c>
      <c r="E22" s="29" t="s">
        <v>936</v>
      </c>
      <c r="H22" s="49"/>
    </row>
    <row r="23" spans="1:16" x14ac:dyDescent="0.2">
      <c r="A23" s="17" t="s">
        <v>47</v>
      </c>
      <c r="B23" s="22" t="s">
        <v>37</v>
      </c>
      <c r="C23" s="22" t="s">
        <v>128</v>
      </c>
      <c r="D23" s="17" t="s">
        <v>49</v>
      </c>
      <c r="E23" s="23" t="s">
        <v>129</v>
      </c>
      <c r="F23" s="24" t="s">
        <v>110</v>
      </c>
      <c r="G23" s="25">
        <v>342.5</v>
      </c>
      <c r="H23" s="48"/>
      <c r="I23" s="25">
        <f>ROUND(ROUND(H23,1)*ROUND(G23,1),1)</f>
        <v>0</v>
      </c>
      <c r="O23">
        <f>(I23*21)/100</f>
        <v>0</v>
      </c>
      <c r="P23" t="s">
        <v>27</v>
      </c>
    </row>
    <row r="24" spans="1:16" ht="38.25" x14ac:dyDescent="0.2">
      <c r="A24" s="26" t="s">
        <v>52</v>
      </c>
      <c r="E24" s="27" t="s">
        <v>130</v>
      </c>
      <c r="H24" s="49"/>
    </row>
    <row r="25" spans="1:16" x14ac:dyDescent="0.2">
      <c r="A25" s="30" t="s">
        <v>54</v>
      </c>
      <c r="E25" s="29" t="s">
        <v>937</v>
      </c>
      <c r="H25" s="49"/>
    </row>
    <row r="26" spans="1:16" ht="25.5" x14ac:dyDescent="0.2">
      <c r="A26" s="17" t="s">
        <v>47</v>
      </c>
      <c r="B26" s="22" t="s">
        <v>39</v>
      </c>
      <c r="C26" s="22" t="s">
        <v>132</v>
      </c>
      <c r="D26" s="17" t="s">
        <v>49</v>
      </c>
      <c r="E26" s="23" t="s">
        <v>133</v>
      </c>
      <c r="F26" s="24" t="s">
        <v>110</v>
      </c>
      <c r="G26" s="25">
        <v>518.29999999999995</v>
      </c>
      <c r="H26" s="48"/>
      <c r="I26" s="25">
        <f>ROUND(ROUND(H26,1)*ROUND(G26,1),1)</f>
        <v>0</v>
      </c>
      <c r="O26">
        <f>(I26*21)/100</f>
        <v>0</v>
      </c>
      <c r="P26" t="s">
        <v>27</v>
      </c>
    </row>
    <row r="27" spans="1:16" ht="25.5" x14ac:dyDescent="0.2">
      <c r="A27" s="26" t="s">
        <v>52</v>
      </c>
      <c r="E27" s="27" t="s">
        <v>126</v>
      </c>
      <c r="H27" s="49"/>
    </row>
    <row r="28" spans="1:16" x14ac:dyDescent="0.2">
      <c r="A28" s="30" t="s">
        <v>54</v>
      </c>
      <c r="E28" s="29" t="s">
        <v>938</v>
      </c>
      <c r="H28" s="49"/>
    </row>
    <row r="29" spans="1:16" ht="25.5" x14ac:dyDescent="0.2">
      <c r="A29" s="17" t="s">
        <v>47</v>
      </c>
      <c r="B29" s="22" t="s">
        <v>66</v>
      </c>
      <c r="C29" s="22" t="s">
        <v>590</v>
      </c>
      <c r="D29" s="17" t="s">
        <v>49</v>
      </c>
      <c r="E29" s="23" t="s">
        <v>591</v>
      </c>
      <c r="F29" s="24" t="s">
        <v>110</v>
      </c>
      <c r="G29" s="25">
        <v>13.7</v>
      </c>
      <c r="H29" s="48"/>
      <c r="I29" s="25">
        <f>ROUND(ROUND(H29,1)*ROUND(G29,1),1)</f>
        <v>0</v>
      </c>
      <c r="O29">
        <f>(I29*21)/100</f>
        <v>0</v>
      </c>
      <c r="P29" t="s">
        <v>27</v>
      </c>
    </row>
    <row r="30" spans="1:16" ht="25.5" x14ac:dyDescent="0.2">
      <c r="A30" s="26" t="s">
        <v>52</v>
      </c>
      <c r="E30" s="27" t="s">
        <v>126</v>
      </c>
      <c r="H30" s="49"/>
    </row>
    <row r="31" spans="1:16" x14ac:dyDescent="0.2">
      <c r="A31" s="30" t="s">
        <v>54</v>
      </c>
      <c r="E31" s="29" t="s">
        <v>939</v>
      </c>
      <c r="H31" s="49"/>
    </row>
    <row r="32" spans="1:16" x14ac:dyDescent="0.2">
      <c r="A32" s="17" t="s">
        <v>47</v>
      </c>
      <c r="B32" s="22" t="s">
        <v>69</v>
      </c>
      <c r="C32" s="22" t="s">
        <v>146</v>
      </c>
      <c r="D32" s="17" t="s">
        <v>49</v>
      </c>
      <c r="E32" s="23" t="s">
        <v>147</v>
      </c>
      <c r="F32" s="24" t="s">
        <v>148</v>
      </c>
      <c r="G32" s="25">
        <v>40</v>
      </c>
      <c r="H32" s="48"/>
      <c r="I32" s="25">
        <f>ROUND(ROUND(H32,1)*ROUND(G32,1),1)</f>
        <v>0</v>
      </c>
      <c r="O32">
        <f>(I32*21)/100</f>
        <v>0</v>
      </c>
      <c r="P32" t="s">
        <v>27</v>
      </c>
    </row>
    <row r="33" spans="1:16" x14ac:dyDescent="0.2">
      <c r="A33" s="26" t="s">
        <v>52</v>
      </c>
      <c r="E33" s="27" t="s">
        <v>149</v>
      </c>
      <c r="H33" s="49"/>
    </row>
    <row r="34" spans="1:16" x14ac:dyDescent="0.2">
      <c r="A34" s="30" t="s">
        <v>54</v>
      </c>
      <c r="E34" s="29" t="s">
        <v>49</v>
      </c>
      <c r="H34" s="49"/>
    </row>
    <row r="35" spans="1:16" x14ac:dyDescent="0.2">
      <c r="A35" s="17" t="s">
        <v>47</v>
      </c>
      <c r="B35" s="22" t="s">
        <v>42</v>
      </c>
      <c r="C35" s="22" t="s">
        <v>150</v>
      </c>
      <c r="D35" s="17" t="s">
        <v>49</v>
      </c>
      <c r="E35" s="23" t="s">
        <v>151</v>
      </c>
      <c r="F35" s="24" t="s">
        <v>152</v>
      </c>
      <c r="G35" s="25">
        <v>40</v>
      </c>
      <c r="H35" s="48"/>
      <c r="I35" s="25">
        <f>ROUND(ROUND(H35,1)*ROUND(G35,1),1)</f>
        <v>0</v>
      </c>
      <c r="O35">
        <f>(I35*21)/100</f>
        <v>0</v>
      </c>
      <c r="P35" t="s">
        <v>27</v>
      </c>
    </row>
    <row r="36" spans="1:16" x14ac:dyDescent="0.2">
      <c r="A36" s="26" t="s">
        <v>52</v>
      </c>
      <c r="E36" s="27" t="s">
        <v>149</v>
      </c>
      <c r="H36" s="49"/>
    </row>
    <row r="37" spans="1:16" x14ac:dyDescent="0.2">
      <c r="A37" s="30" t="s">
        <v>54</v>
      </c>
      <c r="E37" s="29" t="s">
        <v>49</v>
      </c>
      <c r="H37" s="49"/>
    </row>
    <row r="38" spans="1:16" x14ac:dyDescent="0.2">
      <c r="A38" s="17" t="s">
        <v>47</v>
      </c>
      <c r="B38" s="22" t="s">
        <v>44</v>
      </c>
      <c r="C38" s="22" t="s">
        <v>153</v>
      </c>
      <c r="D38" s="17" t="s">
        <v>49</v>
      </c>
      <c r="E38" s="23" t="s">
        <v>154</v>
      </c>
      <c r="F38" s="24" t="s">
        <v>140</v>
      </c>
      <c r="G38" s="25">
        <v>5.5</v>
      </c>
      <c r="H38" s="48"/>
      <c r="I38" s="25">
        <f>ROUND(ROUND(H38,1)*ROUND(G38,1),1)</f>
        <v>0</v>
      </c>
      <c r="O38">
        <f>(I38*21)/100</f>
        <v>0</v>
      </c>
      <c r="P38" t="s">
        <v>27</v>
      </c>
    </row>
    <row r="39" spans="1:16" ht="25.5" x14ac:dyDescent="0.2">
      <c r="A39" s="26" t="s">
        <v>52</v>
      </c>
      <c r="E39" s="27" t="s">
        <v>940</v>
      </c>
      <c r="H39" s="49"/>
    </row>
    <row r="40" spans="1:16" x14ac:dyDescent="0.2">
      <c r="A40" s="30" t="s">
        <v>54</v>
      </c>
      <c r="E40" s="29" t="s">
        <v>941</v>
      </c>
      <c r="H40" s="49"/>
    </row>
    <row r="41" spans="1:16" x14ac:dyDescent="0.2">
      <c r="A41" s="17" t="s">
        <v>47</v>
      </c>
      <c r="B41" s="22" t="s">
        <v>76</v>
      </c>
      <c r="C41" s="22" t="s">
        <v>157</v>
      </c>
      <c r="D41" s="17" t="s">
        <v>49</v>
      </c>
      <c r="E41" s="23" t="s">
        <v>158</v>
      </c>
      <c r="F41" s="24" t="s">
        <v>159</v>
      </c>
      <c r="G41" s="25">
        <v>31.3</v>
      </c>
      <c r="H41" s="48"/>
      <c r="I41" s="25">
        <f>ROUND(ROUND(H41,1)*ROUND(G41,1),1)</f>
        <v>0</v>
      </c>
      <c r="O41">
        <f>(I41*21)/100</f>
        <v>0</v>
      </c>
      <c r="P41" t="s">
        <v>27</v>
      </c>
    </row>
    <row r="42" spans="1:16" x14ac:dyDescent="0.2">
      <c r="A42" s="26" t="s">
        <v>52</v>
      </c>
      <c r="E42" s="27" t="s">
        <v>160</v>
      </c>
      <c r="H42" s="49"/>
    </row>
    <row r="43" spans="1:16" x14ac:dyDescent="0.2">
      <c r="A43" s="30" t="s">
        <v>54</v>
      </c>
      <c r="E43" s="29" t="s">
        <v>49</v>
      </c>
      <c r="H43" s="49"/>
    </row>
    <row r="44" spans="1:16" x14ac:dyDescent="0.2">
      <c r="A44" s="17" t="s">
        <v>47</v>
      </c>
      <c r="B44" s="22" t="s">
        <v>79</v>
      </c>
      <c r="C44" s="22" t="s">
        <v>595</v>
      </c>
      <c r="D44" s="17" t="s">
        <v>49</v>
      </c>
      <c r="E44" s="23" t="s">
        <v>596</v>
      </c>
      <c r="F44" s="24" t="s">
        <v>159</v>
      </c>
      <c r="G44" s="25">
        <v>845.1</v>
      </c>
      <c r="H44" s="48"/>
      <c r="I44" s="25">
        <f>ROUND(ROUND(H44,1)*ROUND(G44,1),1)</f>
        <v>0</v>
      </c>
      <c r="O44">
        <f>(I44*21)/100</f>
        <v>0</v>
      </c>
      <c r="P44" t="s">
        <v>27</v>
      </c>
    </row>
    <row r="45" spans="1:16" ht="25.5" x14ac:dyDescent="0.2">
      <c r="A45" s="26" t="s">
        <v>52</v>
      </c>
      <c r="E45" s="27" t="s">
        <v>167</v>
      </c>
      <c r="H45" s="49"/>
    </row>
    <row r="46" spans="1:16" x14ac:dyDescent="0.2">
      <c r="A46" s="30" t="s">
        <v>54</v>
      </c>
      <c r="E46" s="29" t="s">
        <v>49</v>
      </c>
      <c r="H46" s="49"/>
    </row>
    <row r="47" spans="1:16" x14ac:dyDescent="0.2">
      <c r="A47" s="17" t="s">
        <v>47</v>
      </c>
      <c r="B47" s="22" t="s">
        <v>82</v>
      </c>
      <c r="C47" s="22" t="s">
        <v>168</v>
      </c>
      <c r="D47" s="17" t="s">
        <v>49</v>
      </c>
      <c r="E47" s="23" t="s">
        <v>169</v>
      </c>
      <c r="F47" s="24" t="s">
        <v>159</v>
      </c>
      <c r="G47" s="25">
        <v>845.1</v>
      </c>
      <c r="H47" s="48"/>
      <c r="I47" s="25">
        <f>ROUND(ROUND(H47,1)*ROUND(G47,1),1)</f>
        <v>0</v>
      </c>
      <c r="O47">
        <f>(I47*21)/100</f>
        <v>0</v>
      </c>
      <c r="P47" t="s">
        <v>27</v>
      </c>
    </row>
    <row r="48" spans="1:16" x14ac:dyDescent="0.2">
      <c r="A48" s="26" t="s">
        <v>52</v>
      </c>
      <c r="E48" s="27" t="s">
        <v>160</v>
      </c>
      <c r="H48" s="49"/>
    </row>
    <row r="49" spans="1:16" x14ac:dyDescent="0.2">
      <c r="A49" s="30" t="s">
        <v>54</v>
      </c>
      <c r="E49" s="29" t="s">
        <v>49</v>
      </c>
      <c r="H49" s="49"/>
    </row>
    <row r="50" spans="1:16" x14ac:dyDescent="0.2">
      <c r="A50" s="17" t="s">
        <v>47</v>
      </c>
      <c r="B50" s="22" t="s">
        <v>85</v>
      </c>
      <c r="C50" s="22" t="s">
        <v>170</v>
      </c>
      <c r="D50" s="17" t="s">
        <v>49</v>
      </c>
      <c r="E50" s="23" t="s">
        <v>171</v>
      </c>
      <c r="F50" s="24" t="s">
        <v>159</v>
      </c>
      <c r="G50" s="25">
        <v>9.8000000000000007</v>
      </c>
      <c r="H50" s="48"/>
      <c r="I50" s="25">
        <f>ROUND(ROUND(H50,1)*ROUND(G50,1),1)</f>
        <v>0</v>
      </c>
      <c r="O50">
        <f>(I50*21)/100</f>
        <v>0</v>
      </c>
      <c r="P50" t="s">
        <v>27</v>
      </c>
    </row>
    <row r="51" spans="1:16" x14ac:dyDescent="0.2">
      <c r="A51" s="26" t="s">
        <v>52</v>
      </c>
      <c r="E51" s="27" t="s">
        <v>172</v>
      </c>
      <c r="H51" s="49"/>
    </row>
    <row r="52" spans="1:16" x14ac:dyDescent="0.2">
      <c r="A52" s="30" t="s">
        <v>54</v>
      </c>
      <c r="E52" s="29" t="s">
        <v>942</v>
      </c>
      <c r="H52" s="49"/>
    </row>
    <row r="53" spans="1:16" x14ac:dyDescent="0.2">
      <c r="A53" s="17" t="s">
        <v>47</v>
      </c>
      <c r="B53" s="22" t="s">
        <v>88</v>
      </c>
      <c r="C53" s="22" t="s">
        <v>174</v>
      </c>
      <c r="D53" s="17" t="s">
        <v>49</v>
      </c>
      <c r="E53" s="23" t="s">
        <v>175</v>
      </c>
      <c r="F53" s="24" t="s">
        <v>159</v>
      </c>
      <c r="G53" s="25">
        <v>256.39999999999998</v>
      </c>
      <c r="H53" s="48"/>
      <c r="I53" s="25">
        <f>ROUND(ROUND(H53,1)*ROUND(G53,1),1)</f>
        <v>0</v>
      </c>
      <c r="O53">
        <f>(I53*21)/100</f>
        <v>0</v>
      </c>
      <c r="P53" t="s">
        <v>27</v>
      </c>
    </row>
    <row r="54" spans="1:16" ht="25.5" x14ac:dyDescent="0.2">
      <c r="A54" s="26" t="s">
        <v>52</v>
      </c>
      <c r="E54" s="27" t="s">
        <v>167</v>
      </c>
      <c r="H54" s="49"/>
    </row>
    <row r="55" spans="1:16" x14ac:dyDescent="0.2">
      <c r="A55" s="30" t="s">
        <v>54</v>
      </c>
      <c r="E55" s="29" t="s">
        <v>49</v>
      </c>
      <c r="H55" s="49"/>
    </row>
    <row r="56" spans="1:16" x14ac:dyDescent="0.2">
      <c r="A56" s="17" t="s">
        <v>47</v>
      </c>
      <c r="B56" s="22" t="s">
        <v>91</v>
      </c>
      <c r="C56" s="22" t="s">
        <v>177</v>
      </c>
      <c r="D56" s="17" t="s">
        <v>49</v>
      </c>
      <c r="E56" s="23" t="s">
        <v>178</v>
      </c>
      <c r="F56" s="24" t="s">
        <v>159</v>
      </c>
      <c r="G56" s="25">
        <v>266.2</v>
      </c>
      <c r="H56" s="48"/>
      <c r="I56" s="25">
        <f>ROUND(ROUND(H56,1)*ROUND(G56,1),1)</f>
        <v>0</v>
      </c>
      <c r="O56">
        <f>(I56*21)/100</f>
        <v>0</v>
      </c>
      <c r="P56" t="s">
        <v>27</v>
      </c>
    </row>
    <row r="57" spans="1:16" x14ac:dyDescent="0.2">
      <c r="A57" s="26" t="s">
        <v>52</v>
      </c>
      <c r="E57" s="27" t="s">
        <v>179</v>
      </c>
      <c r="H57" s="49"/>
    </row>
    <row r="58" spans="1:16" x14ac:dyDescent="0.2">
      <c r="A58" s="30" t="s">
        <v>54</v>
      </c>
      <c r="E58" s="29" t="s">
        <v>943</v>
      </c>
      <c r="H58" s="49"/>
    </row>
    <row r="59" spans="1:16" x14ac:dyDescent="0.2">
      <c r="A59" s="17" t="s">
        <v>47</v>
      </c>
      <c r="B59" s="22" t="s">
        <v>94</v>
      </c>
      <c r="C59" s="22" t="s">
        <v>182</v>
      </c>
      <c r="D59" s="17" t="s">
        <v>49</v>
      </c>
      <c r="E59" s="23" t="s">
        <v>183</v>
      </c>
      <c r="F59" s="24" t="s">
        <v>110</v>
      </c>
      <c r="G59" s="25">
        <v>1971.4</v>
      </c>
      <c r="H59" s="48"/>
      <c r="I59" s="25">
        <f>ROUND(ROUND(H59,1)*ROUND(G59,1),1)</f>
        <v>0</v>
      </c>
      <c r="O59">
        <f>(I59*21)/100</f>
        <v>0</v>
      </c>
      <c r="P59" t="s">
        <v>27</v>
      </c>
    </row>
    <row r="60" spans="1:16" ht="25.5" x14ac:dyDescent="0.2">
      <c r="A60" s="26" t="s">
        <v>52</v>
      </c>
      <c r="E60" s="27" t="s">
        <v>184</v>
      </c>
      <c r="H60" s="49"/>
    </row>
    <row r="61" spans="1:16" x14ac:dyDescent="0.2">
      <c r="A61" s="30" t="s">
        <v>54</v>
      </c>
      <c r="E61" s="29" t="s">
        <v>49</v>
      </c>
      <c r="H61" s="49"/>
    </row>
    <row r="62" spans="1:16" x14ac:dyDescent="0.2">
      <c r="A62" s="17" t="s">
        <v>47</v>
      </c>
      <c r="B62" s="22" t="s">
        <v>97</v>
      </c>
      <c r="C62" s="22" t="s">
        <v>186</v>
      </c>
      <c r="D62" s="17" t="s">
        <v>49</v>
      </c>
      <c r="E62" s="23" t="s">
        <v>187</v>
      </c>
      <c r="F62" s="24" t="s">
        <v>110</v>
      </c>
      <c r="G62" s="25">
        <v>1971.4</v>
      </c>
      <c r="H62" s="48"/>
      <c r="I62" s="25">
        <f>ROUND(ROUND(H62,1)*ROUND(G62,1),1)</f>
        <v>0</v>
      </c>
      <c r="O62">
        <f>(I62*21)/100</f>
        <v>0</v>
      </c>
      <c r="P62" t="s">
        <v>27</v>
      </c>
    </row>
    <row r="63" spans="1:16" ht="25.5" x14ac:dyDescent="0.2">
      <c r="A63" s="26" t="s">
        <v>52</v>
      </c>
      <c r="E63" s="27" t="s">
        <v>184</v>
      </c>
      <c r="H63" s="49"/>
    </row>
    <row r="64" spans="1:16" x14ac:dyDescent="0.2">
      <c r="A64" s="30" t="s">
        <v>54</v>
      </c>
      <c r="E64" s="29" t="s">
        <v>49</v>
      </c>
      <c r="H64" s="49"/>
    </row>
    <row r="65" spans="1:16" x14ac:dyDescent="0.2">
      <c r="A65" s="17" t="s">
        <v>47</v>
      </c>
      <c r="B65" s="22" t="s">
        <v>100</v>
      </c>
      <c r="C65" s="22" t="s">
        <v>189</v>
      </c>
      <c r="D65" s="17" t="s">
        <v>49</v>
      </c>
      <c r="E65" s="23" t="s">
        <v>190</v>
      </c>
      <c r="F65" s="24" t="s">
        <v>159</v>
      </c>
      <c r="G65" s="25">
        <v>1061.3</v>
      </c>
      <c r="H65" s="48"/>
      <c r="I65" s="25">
        <f>ROUND(ROUND(H65,1)*ROUND(G65,1),1)</f>
        <v>0</v>
      </c>
      <c r="O65">
        <f>(I65*21)/100</f>
        <v>0</v>
      </c>
      <c r="P65" t="s">
        <v>27</v>
      </c>
    </row>
    <row r="66" spans="1:16" ht="25.5" x14ac:dyDescent="0.2">
      <c r="A66" s="26" t="s">
        <v>52</v>
      </c>
      <c r="E66" s="27" t="s">
        <v>191</v>
      </c>
      <c r="H66" s="49"/>
    </row>
    <row r="67" spans="1:16" x14ac:dyDescent="0.2">
      <c r="A67" s="30" t="s">
        <v>54</v>
      </c>
      <c r="E67" s="29" t="s">
        <v>944</v>
      </c>
      <c r="H67" s="49"/>
    </row>
    <row r="68" spans="1:16" x14ac:dyDescent="0.2">
      <c r="A68" s="17" t="s">
        <v>47</v>
      </c>
      <c r="B68" s="22" t="s">
        <v>176</v>
      </c>
      <c r="C68" s="22" t="s">
        <v>736</v>
      </c>
      <c r="D68" s="17" t="s">
        <v>49</v>
      </c>
      <c r="E68" s="23" t="s">
        <v>737</v>
      </c>
      <c r="F68" s="24" t="s">
        <v>159</v>
      </c>
      <c r="G68" s="25">
        <v>50</v>
      </c>
      <c r="H68" s="48"/>
      <c r="I68" s="25">
        <f>ROUND(ROUND(H68,1)*ROUND(G68,1),1)</f>
        <v>0</v>
      </c>
      <c r="O68">
        <f>(I68*21)/100</f>
        <v>0</v>
      </c>
      <c r="P68" t="s">
        <v>27</v>
      </c>
    </row>
    <row r="69" spans="1:16" ht="25.5" x14ac:dyDescent="0.2">
      <c r="A69" s="26" t="s">
        <v>52</v>
      </c>
      <c r="E69" s="27" t="s">
        <v>191</v>
      </c>
      <c r="H69" s="49"/>
    </row>
    <row r="70" spans="1:16" x14ac:dyDescent="0.2">
      <c r="A70" s="30" t="s">
        <v>54</v>
      </c>
      <c r="E70" s="29" t="s">
        <v>49</v>
      </c>
      <c r="H70" s="49"/>
    </row>
    <row r="71" spans="1:16" x14ac:dyDescent="0.2">
      <c r="A71" s="17" t="s">
        <v>47</v>
      </c>
      <c r="B71" s="22" t="s">
        <v>181</v>
      </c>
      <c r="C71" s="22" t="s">
        <v>194</v>
      </c>
      <c r="D71" s="17" t="s">
        <v>18</v>
      </c>
      <c r="E71" s="23" t="s">
        <v>195</v>
      </c>
      <c r="F71" s="24" t="s">
        <v>159</v>
      </c>
      <c r="G71" s="25">
        <v>789.4</v>
      </c>
      <c r="H71" s="48"/>
      <c r="I71" s="25">
        <f>ROUND(ROUND(H71,1)*ROUND(G71,1),1)</f>
        <v>0</v>
      </c>
      <c r="O71">
        <f>(I71*21)/100</f>
        <v>0</v>
      </c>
      <c r="P71" t="s">
        <v>27</v>
      </c>
    </row>
    <row r="72" spans="1:16" ht="25.5" x14ac:dyDescent="0.2">
      <c r="A72" s="26" t="s">
        <v>52</v>
      </c>
      <c r="E72" s="27" t="s">
        <v>196</v>
      </c>
      <c r="H72" s="49"/>
    </row>
    <row r="73" spans="1:16" x14ac:dyDescent="0.2">
      <c r="A73" s="30" t="s">
        <v>54</v>
      </c>
      <c r="E73" s="29" t="s">
        <v>945</v>
      </c>
      <c r="H73" s="49"/>
    </row>
    <row r="74" spans="1:16" x14ac:dyDescent="0.2">
      <c r="A74" s="17" t="s">
        <v>47</v>
      </c>
      <c r="B74" s="22" t="s">
        <v>185</v>
      </c>
      <c r="C74" s="22" t="s">
        <v>194</v>
      </c>
      <c r="D74" s="17" t="s">
        <v>199</v>
      </c>
      <c r="E74" s="23" t="s">
        <v>195</v>
      </c>
      <c r="F74" s="24" t="s">
        <v>159</v>
      </c>
      <c r="G74" s="25">
        <v>321.8</v>
      </c>
      <c r="H74" s="48"/>
      <c r="I74" s="25">
        <f>ROUND(ROUND(H74,1)*ROUND(G74,1),1)</f>
        <v>0</v>
      </c>
      <c r="O74">
        <f>(I74*21)/100</f>
        <v>0</v>
      </c>
      <c r="P74" t="s">
        <v>27</v>
      </c>
    </row>
    <row r="75" spans="1:16" ht="25.5" x14ac:dyDescent="0.2">
      <c r="A75" s="26" t="s">
        <v>52</v>
      </c>
      <c r="E75" s="27" t="s">
        <v>200</v>
      </c>
      <c r="H75" s="49"/>
    </row>
    <row r="76" spans="1:16" x14ac:dyDescent="0.2">
      <c r="A76" s="30" t="s">
        <v>54</v>
      </c>
      <c r="E76" s="29" t="s">
        <v>946</v>
      </c>
      <c r="H76" s="49"/>
    </row>
    <row r="77" spans="1:16" x14ac:dyDescent="0.2">
      <c r="A77" s="17" t="s">
        <v>47</v>
      </c>
      <c r="B77" s="22" t="s">
        <v>188</v>
      </c>
      <c r="C77" s="22" t="s">
        <v>203</v>
      </c>
      <c r="D77" s="17" t="s">
        <v>18</v>
      </c>
      <c r="E77" s="23" t="s">
        <v>204</v>
      </c>
      <c r="F77" s="24" t="s">
        <v>159</v>
      </c>
      <c r="G77" s="25">
        <v>1261.0999999999999</v>
      </c>
      <c r="H77" s="48"/>
      <c r="I77" s="25">
        <f>ROUND(ROUND(H77,1)*ROUND(G77,1),1)</f>
        <v>0</v>
      </c>
      <c r="O77">
        <f>(I77*21)/100</f>
        <v>0</v>
      </c>
      <c r="P77" t="s">
        <v>27</v>
      </c>
    </row>
    <row r="78" spans="1:16" ht="25.5" x14ac:dyDescent="0.2">
      <c r="A78" s="26" t="s">
        <v>52</v>
      </c>
      <c r="E78" s="27" t="s">
        <v>205</v>
      </c>
      <c r="H78" s="49"/>
    </row>
    <row r="79" spans="1:16" ht="25.5" x14ac:dyDescent="0.2">
      <c r="A79" s="30" t="s">
        <v>54</v>
      </c>
      <c r="E79" s="29" t="s">
        <v>947</v>
      </c>
      <c r="H79" s="49"/>
    </row>
    <row r="80" spans="1:16" x14ac:dyDescent="0.2">
      <c r="A80" s="17" t="s">
        <v>47</v>
      </c>
      <c r="B80" s="22" t="s">
        <v>193</v>
      </c>
      <c r="C80" s="22" t="s">
        <v>203</v>
      </c>
      <c r="D80" s="17" t="s">
        <v>199</v>
      </c>
      <c r="E80" s="23" t="s">
        <v>204</v>
      </c>
      <c r="F80" s="24" t="s">
        <v>159</v>
      </c>
      <c r="G80" s="25">
        <v>471.7</v>
      </c>
      <c r="H80" s="48"/>
      <c r="I80" s="25">
        <f>ROUND(ROUND(H80,1)*ROUND(G80,1),1)</f>
        <v>0</v>
      </c>
      <c r="O80">
        <f>(I80*21)/100</f>
        <v>0</v>
      </c>
      <c r="P80" t="s">
        <v>27</v>
      </c>
    </row>
    <row r="81" spans="1:16" ht="25.5" x14ac:dyDescent="0.2">
      <c r="A81" s="26" t="s">
        <v>52</v>
      </c>
      <c r="E81" s="27" t="s">
        <v>208</v>
      </c>
      <c r="H81" s="49"/>
    </row>
    <row r="82" spans="1:16" ht="25.5" x14ac:dyDescent="0.2">
      <c r="A82" s="30" t="s">
        <v>54</v>
      </c>
      <c r="E82" s="29" t="s">
        <v>948</v>
      </c>
      <c r="H82" s="49"/>
    </row>
    <row r="83" spans="1:16" x14ac:dyDescent="0.2">
      <c r="A83" s="17" t="s">
        <v>47</v>
      </c>
      <c r="B83" s="22" t="s">
        <v>198</v>
      </c>
      <c r="C83" s="22" t="s">
        <v>211</v>
      </c>
      <c r="D83" s="17" t="s">
        <v>49</v>
      </c>
      <c r="E83" s="23" t="s">
        <v>212</v>
      </c>
      <c r="F83" s="24" t="s">
        <v>213</v>
      </c>
      <c r="G83" s="25">
        <v>643.6</v>
      </c>
      <c r="H83" s="48"/>
      <c r="I83" s="25">
        <f>ROUND(ROUND(H83,1)*ROUND(G83,1),1)</f>
        <v>0</v>
      </c>
      <c r="O83">
        <f>(I83*21)/100</f>
        <v>0</v>
      </c>
      <c r="P83" t="s">
        <v>27</v>
      </c>
    </row>
    <row r="84" spans="1:16" x14ac:dyDescent="0.2">
      <c r="A84" s="26" t="s">
        <v>52</v>
      </c>
      <c r="E84" s="27" t="s">
        <v>214</v>
      </c>
      <c r="H84" s="49"/>
    </row>
    <row r="85" spans="1:16" x14ac:dyDescent="0.2">
      <c r="A85" s="30" t="s">
        <v>54</v>
      </c>
      <c r="E85" s="29" t="s">
        <v>949</v>
      </c>
      <c r="H85" s="49"/>
    </row>
    <row r="86" spans="1:16" x14ac:dyDescent="0.2">
      <c r="A86" s="17" t="s">
        <v>47</v>
      </c>
      <c r="B86" s="22" t="s">
        <v>202</v>
      </c>
      <c r="C86" s="22" t="s">
        <v>217</v>
      </c>
      <c r="D86" s="17" t="s">
        <v>18</v>
      </c>
      <c r="E86" s="23" t="s">
        <v>218</v>
      </c>
      <c r="F86" s="24" t="s">
        <v>159</v>
      </c>
      <c r="G86" s="25">
        <v>694.2</v>
      </c>
      <c r="H86" s="48"/>
      <c r="I86" s="25">
        <f>ROUND(ROUND(H86,1)*ROUND(G86,1),1)</f>
        <v>0</v>
      </c>
      <c r="O86">
        <f>(I86*21)/100</f>
        <v>0</v>
      </c>
      <c r="P86" t="s">
        <v>27</v>
      </c>
    </row>
    <row r="87" spans="1:16" ht="25.5" x14ac:dyDescent="0.2">
      <c r="A87" s="26" t="s">
        <v>52</v>
      </c>
      <c r="E87" s="27" t="s">
        <v>219</v>
      </c>
      <c r="H87" s="49"/>
    </row>
    <row r="88" spans="1:16" x14ac:dyDescent="0.2">
      <c r="A88" s="30" t="s">
        <v>54</v>
      </c>
      <c r="E88" s="29" t="s">
        <v>49</v>
      </c>
      <c r="H88" s="49"/>
    </row>
    <row r="89" spans="1:16" x14ac:dyDescent="0.2">
      <c r="A89" s="17" t="s">
        <v>47</v>
      </c>
      <c r="B89" s="22" t="s">
        <v>207</v>
      </c>
      <c r="C89" s="22" t="s">
        <v>217</v>
      </c>
      <c r="D89" s="17" t="s">
        <v>199</v>
      </c>
      <c r="E89" s="23" t="s">
        <v>218</v>
      </c>
      <c r="F89" s="24" t="s">
        <v>159</v>
      </c>
      <c r="G89" s="25">
        <v>6.1</v>
      </c>
      <c r="H89" s="48"/>
      <c r="I89" s="25">
        <f>ROUND(ROUND(H89,1)*ROUND(G89,1),1)</f>
        <v>0</v>
      </c>
      <c r="O89">
        <f>(I89*21)/100</f>
        <v>0</v>
      </c>
      <c r="P89" t="s">
        <v>27</v>
      </c>
    </row>
    <row r="90" spans="1:16" ht="25.5" x14ac:dyDescent="0.2">
      <c r="A90" s="26" t="s">
        <v>52</v>
      </c>
      <c r="E90" s="27" t="s">
        <v>221</v>
      </c>
      <c r="H90" s="49"/>
    </row>
    <row r="91" spans="1:16" x14ac:dyDescent="0.2">
      <c r="A91" s="30" t="s">
        <v>54</v>
      </c>
      <c r="E91" s="29" t="s">
        <v>49</v>
      </c>
      <c r="H91" s="49"/>
    </row>
    <row r="92" spans="1:16" x14ac:dyDescent="0.2">
      <c r="A92" s="17" t="s">
        <v>222</v>
      </c>
      <c r="B92" s="22" t="s">
        <v>210</v>
      </c>
      <c r="C92" s="22" t="s">
        <v>224</v>
      </c>
      <c r="D92" s="17" t="s">
        <v>49</v>
      </c>
      <c r="E92" s="23" t="s">
        <v>225</v>
      </c>
      <c r="F92" s="24" t="s">
        <v>213</v>
      </c>
      <c r="G92" s="25">
        <v>11.4</v>
      </c>
      <c r="H92" s="48"/>
      <c r="I92" s="25">
        <f>ROUND(ROUND(H92,1)*ROUND(G92,1),1)</f>
        <v>0</v>
      </c>
      <c r="O92">
        <f>(I92*21)/100</f>
        <v>0</v>
      </c>
      <c r="P92" t="s">
        <v>27</v>
      </c>
    </row>
    <row r="93" spans="1:16" x14ac:dyDescent="0.2">
      <c r="A93" s="26" t="s">
        <v>52</v>
      </c>
      <c r="E93" s="27" t="s">
        <v>226</v>
      </c>
      <c r="H93" s="49"/>
    </row>
    <row r="94" spans="1:16" x14ac:dyDescent="0.2">
      <c r="A94" s="30" t="s">
        <v>54</v>
      </c>
      <c r="E94" s="29" t="s">
        <v>950</v>
      </c>
      <c r="H94" s="49"/>
    </row>
    <row r="95" spans="1:16" ht="25.5" x14ac:dyDescent="0.2">
      <c r="A95" s="17" t="s">
        <v>47</v>
      </c>
      <c r="B95" s="22" t="s">
        <v>216</v>
      </c>
      <c r="C95" s="22" t="s">
        <v>229</v>
      </c>
      <c r="D95" s="17" t="s">
        <v>18</v>
      </c>
      <c r="E95" s="23" t="s">
        <v>230</v>
      </c>
      <c r="F95" s="24" t="s">
        <v>159</v>
      </c>
      <c r="G95" s="25">
        <v>95.2</v>
      </c>
      <c r="H95" s="48"/>
      <c r="I95" s="25">
        <f>ROUND(ROUND(H95,1)*ROUND(G95,1),1)</f>
        <v>0</v>
      </c>
      <c r="O95">
        <f>(I95*21)/100</f>
        <v>0</v>
      </c>
      <c r="P95" t="s">
        <v>27</v>
      </c>
    </row>
    <row r="96" spans="1:16" ht="25.5" x14ac:dyDescent="0.2">
      <c r="A96" s="26" t="s">
        <v>52</v>
      </c>
      <c r="E96" s="27" t="s">
        <v>231</v>
      </c>
      <c r="H96" s="49"/>
    </row>
    <row r="97" spans="1:16" x14ac:dyDescent="0.2">
      <c r="A97" s="30" t="s">
        <v>54</v>
      </c>
      <c r="E97" s="29" t="s">
        <v>49</v>
      </c>
      <c r="H97" s="49"/>
    </row>
    <row r="98" spans="1:16" ht="25.5" x14ac:dyDescent="0.2">
      <c r="A98" s="17" t="s">
        <v>47</v>
      </c>
      <c r="B98" s="22" t="s">
        <v>220</v>
      </c>
      <c r="C98" s="22" t="s">
        <v>229</v>
      </c>
      <c r="D98" s="17" t="s">
        <v>199</v>
      </c>
      <c r="E98" s="23" t="s">
        <v>230</v>
      </c>
      <c r="F98" s="24" t="s">
        <v>159</v>
      </c>
      <c r="G98" s="25">
        <v>9</v>
      </c>
      <c r="H98" s="48"/>
      <c r="I98" s="25">
        <f>ROUND(ROUND(H98,1)*ROUND(G98,1),1)</f>
        <v>0</v>
      </c>
      <c r="O98">
        <f>(I98*21)/100</f>
        <v>0</v>
      </c>
      <c r="P98" t="s">
        <v>27</v>
      </c>
    </row>
    <row r="99" spans="1:16" ht="25.5" x14ac:dyDescent="0.2">
      <c r="A99" s="26" t="s">
        <v>52</v>
      </c>
      <c r="E99" s="27" t="s">
        <v>233</v>
      </c>
      <c r="H99" s="49"/>
    </row>
    <row r="100" spans="1:16" x14ac:dyDescent="0.2">
      <c r="A100" s="30" t="s">
        <v>54</v>
      </c>
      <c r="E100" s="29" t="s">
        <v>49</v>
      </c>
      <c r="H100" s="49"/>
    </row>
    <row r="101" spans="1:16" x14ac:dyDescent="0.2">
      <c r="A101" s="17" t="s">
        <v>222</v>
      </c>
      <c r="B101" s="22" t="s">
        <v>223</v>
      </c>
      <c r="C101" s="22" t="s">
        <v>224</v>
      </c>
      <c r="D101" s="17" t="s">
        <v>49</v>
      </c>
      <c r="E101" s="23" t="s">
        <v>225</v>
      </c>
      <c r="F101" s="24" t="s">
        <v>213</v>
      </c>
      <c r="G101" s="25">
        <v>16.600000000000001</v>
      </c>
      <c r="H101" s="48"/>
      <c r="I101" s="25">
        <f>ROUND(ROUND(H101,1)*ROUND(G101,1),1)</f>
        <v>0</v>
      </c>
      <c r="O101">
        <f>(I101*21)/100</f>
        <v>0</v>
      </c>
      <c r="P101" t="s">
        <v>27</v>
      </c>
    </row>
    <row r="102" spans="1:16" x14ac:dyDescent="0.2">
      <c r="A102" s="26" t="s">
        <v>52</v>
      </c>
      <c r="E102" s="27" t="s">
        <v>235</v>
      </c>
      <c r="H102" s="49"/>
    </row>
    <row r="103" spans="1:16" x14ac:dyDescent="0.2">
      <c r="A103" s="30" t="s">
        <v>54</v>
      </c>
      <c r="E103" s="29" t="s">
        <v>951</v>
      </c>
      <c r="H103" s="49"/>
    </row>
    <row r="104" spans="1:16" x14ac:dyDescent="0.2">
      <c r="A104" s="17" t="s">
        <v>47</v>
      </c>
      <c r="B104" s="22" t="s">
        <v>228</v>
      </c>
      <c r="C104" s="22" t="s">
        <v>238</v>
      </c>
      <c r="D104" s="17" t="s">
        <v>18</v>
      </c>
      <c r="E104" s="23" t="s">
        <v>239</v>
      </c>
      <c r="F104" s="24" t="s">
        <v>159</v>
      </c>
      <c r="G104" s="25">
        <v>179.4</v>
      </c>
      <c r="H104" s="48"/>
      <c r="I104" s="25">
        <f>ROUND(ROUND(H104,1)*ROUND(G104,1),1)</f>
        <v>0</v>
      </c>
      <c r="O104">
        <f>(I104*21)/100</f>
        <v>0</v>
      </c>
      <c r="P104" t="s">
        <v>27</v>
      </c>
    </row>
    <row r="105" spans="1:16" ht="25.5" x14ac:dyDescent="0.2">
      <c r="A105" s="26" t="s">
        <v>52</v>
      </c>
      <c r="E105" s="27" t="s">
        <v>240</v>
      </c>
      <c r="H105" s="49"/>
    </row>
    <row r="106" spans="1:16" x14ac:dyDescent="0.2">
      <c r="A106" s="30" t="s">
        <v>54</v>
      </c>
      <c r="E106" s="29" t="s">
        <v>49</v>
      </c>
      <c r="H106" s="49"/>
    </row>
    <row r="107" spans="1:16" x14ac:dyDescent="0.2">
      <c r="A107" s="17" t="s">
        <v>222</v>
      </c>
      <c r="B107" s="22" t="s">
        <v>234</v>
      </c>
      <c r="C107" s="22" t="s">
        <v>242</v>
      </c>
      <c r="D107" s="17" t="s">
        <v>49</v>
      </c>
      <c r="E107" s="23" t="s">
        <v>243</v>
      </c>
      <c r="F107" s="24" t="s">
        <v>213</v>
      </c>
      <c r="G107" s="25">
        <v>358.8</v>
      </c>
      <c r="H107" s="48"/>
      <c r="I107" s="25">
        <f>ROUND(ROUND(H107,1)*ROUND(G107,1),1)</f>
        <v>0</v>
      </c>
      <c r="O107">
        <f>(I107*21)/100</f>
        <v>0</v>
      </c>
      <c r="P107" t="s">
        <v>27</v>
      </c>
    </row>
    <row r="108" spans="1:16" x14ac:dyDescent="0.2">
      <c r="A108" s="26" t="s">
        <v>52</v>
      </c>
      <c r="E108" s="27" t="s">
        <v>244</v>
      </c>
      <c r="H108" s="49"/>
    </row>
    <row r="109" spans="1:16" x14ac:dyDescent="0.2">
      <c r="A109" s="30" t="s">
        <v>54</v>
      </c>
      <c r="E109" s="29" t="s">
        <v>952</v>
      </c>
      <c r="H109" s="49"/>
    </row>
    <row r="110" spans="1:16" x14ac:dyDescent="0.2">
      <c r="A110" s="17" t="s">
        <v>47</v>
      </c>
      <c r="B110" s="22" t="s">
        <v>232</v>
      </c>
      <c r="C110" s="22" t="s">
        <v>238</v>
      </c>
      <c r="D110" s="17" t="s">
        <v>199</v>
      </c>
      <c r="E110" s="23" t="s">
        <v>239</v>
      </c>
      <c r="F110" s="24" t="s">
        <v>159</v>
      </c>
      <c r="G110" s="25">
        <v>8.6</v>
      </c>
      <c r="H110" s="48"/>
      <c r="I110" s="25">
        <f>ROUND(ROUND(H110,1)*ROUND(G110,1),1)</f>
        <v>0</v>
      </c>
      <c r="O110">
        <f>(I110*21)/100</f>
        <v>0</v>
      </c>
      <c r="P110" t="s">
        <v>27</v>
      </c>
    </row>
    <row r="111" spans="1:16" x14ac:dyDescent="0.2">
      <c r="A111" s="26" t="s">
        <v>52</v>
      </c>
      <c r="E111" s="27" t="s">
        <v>247</v>
      </c>
      <c r="H111" s="49"/>
    </row>
    <row r="112" spans="1:16" x14ac:dyDescent="0.2">
      <c r="A112" s="30" t="s">
        <v>54</v>
      </c>
      <c r="E112" s="29" t="s">
        <v>953</v>
      </c>
      <c r="H112" s="49"/>
    </row>
    <row r="113" spans="1:18" x14ac:dyDescent="0.2">
      <c r="A113" s="17" t="s">
        <v>222</v>
      </c>
      <c r="B113" s="22" t="s">
        <v>237</v>
      </c>
      <c r="C113" s="22" t="s">
        <v>250</v>
      </c>
      <c r="D113" s="17" t="s">
        <v>49</v>
      </c>
      <c r="E113" s="23" t="s">
        <v>251</v>
      </c>
      <c r="F113" s="24" t="s">
        <v>213</v>
      </c>
      <c r="G113" s="25">
        <v>15.9</v>
      </c>
      <c r="H113" s="48"/>
      <c r="I113" s="25">
        <f>ROUND(ROUND(H113,1)*ROUND(G113,1),1)</f>
        <v>0</v>
      </c>
      <c r="O113">
        <f>(I113*21)/100</f>
        <v>0</v>
      </c>
      <c r="P113" t="s">
        <v>27</v>
      </c>
    </row>
    <row r="114" spans="1:18" x14ac:dyDescent="0.2">
      <c r="A114" s="26" t="s">
        <v>52</v>
      </c>
      <c r="E114" s="27" t="s">
        <v>252</v>
      </c>
      <c r="H114" s="49"/>
    </row>
    <row r="115" spans="1:18" x14ac:dyDescent="0.2">
      <c r="A115" s="30" t="s">
        <v>54</v>
      </c>
      <c r="E115" s="29" t="s">
        <v>611</v>
      </c>
      <c r="H115" s="49"/>
    </row>
    <row r="116" spans="1:18" x14ac:dyDescent="0.2">
      <c r="A116" s="17" t="s">
        <v>47</v>
      </c>
      <c r="B116" s="22" t="s">
        <v>475</v>
      </c>
      <c r="C116" s="22" t="s">
        <v>274</v>
      </c>
      <c r="D116" s="17" t="s">
        <v>49</v>
      </c>
      <c r="E116" s="23" t="s">
        <v>275</v>
      </c>
      <c r="F116" s="24" t="s">
        <v>159</v>
      </c>
      <c r="G116" s="25">
        <v>1111.3</v>
      </c>
      <c r="H116" s="48"/>
      <c r="I116" s="25">
        <f>ROUND(ROUND(H116,1)*ROUND(G116,1),1)</f>
        <v>0</v>
      </c>
      <c r="O116">
        <f>(I116*21)/100</f>
        <v>0</v>
      </c>
      <c r="P116" t="s">
        <v>27</v>
      </c>
    </row>
    <row r="117" spans="1:18" ht="38.25" x14ac:dyDescent="0.2">
      <c r="A117" s="26" t="s">
        <v>52</v>
      </c>
      <c r="E117" s="27" t="s">
        <v>276</v>
      </c>
      <c r="H117" s="49"/>
    </row>
    <row r="118" spans="1:18" x14ac:dyDescent="0.2">
      <c r="A118" s="30" t="s">
        <v>54</v>
      </c>
      <c r="E118" s="29" t="s">
        <v>954</v>
      </c>
      <c r="H118" s="49"/>
    </row>
    <row r="119" spans="1:18" x14ac:dyDescent="0.2">
      <c r="A119" s="17" t="s">
        <v>47</v>
      </c>
      <c r="B119" s="22" t="s">
        <v>479</v>
      </c>
      <c r="C119" s="22" t="s">
        <v>279</v>
      </c>
      <c r="D119" s="17" t="s">
        <v>49</v>
      </c>
      <c r="E119" s="23" t="s">
        <v>275</v>
      </c>
      <c r="F119" s="24" t="s">
        <v>159</v>
      </c>
      <c r="G119" s="25">
        <v>789.4</v>
      </c>
      <c r="H119" s="48"/>
      <c r="I119" s="25">
        <f>ROUND(ROUND(H119,1)*ROUND(G119,1),1)</f>
        <v>0</v>
      </c>
      <c r="O119">
        <f>(I119*21)/100</f>
        <v>0</v>
      </c>
      <c r="P119" t="s">
        <v>27</v>
      </c>
    </row>
    <row r="120" spans="1:18" ht="38.25" x14ac:dyDescent="0.2">
      <c r="A120" s="26" t="s">
        <v>52</v>
      </c>
      <c r="E120" s="27" t="s">
        <v>280</v>
      </c>
      <c r="H120" s="49"/>
    </row>
    <row r="121" spans="1:18" x14ac:dyDescent="0.2">
      <c r="A121" s="30" t="s">
        <v>54</v>
      </c>
      <c r="E121" s="29" t="s">
        <v>945</v>
      </c>
      <c r="H121" s="49"/>
    </row>
    <row r="122" spans="1:18" x14ac:dyDescent="0.2">
      <c r="A122" s="17" t="s">
        <v>47</v>
      </c>
      <c r="B122" s="22" t="s">
        <v>483</v>
      </c>
      <c r="C122" s="22" t="s">
        <v>282</v>
      </c>
      <c r="D122" s="17" t="s">
        <v>49</v>
      </c>
      <c r="E122" s="23" t="s">
        <v>275</v>
      </c>
      <c r="F122" s="24" t="s">
        <v>159</v>
      </c>
      <c r="G122" s="25">
        <v>321.8</v>
      </c>
      <c r="H122" s="48"/>
      <c r="I122" s="25">
        <f>ROUND(ROUND(H122,1)*ROUND(G122,1),1)</f>
        <v>0</v>
      </c>
      <c r="O122">
        <f>(I122*21)/100</f>
        <v>0</v>
      </c>
      <c r="P122" t="s">
        <v>27</v>
      </c>
    </row>
    <row r="123" spans="1:18" ht="38.25" x14ac:dyDescent="0.2">
      <c r="A123" s="26" t="s">
        <v>52</v>
      </c>
      <c r="E123" s="27" t="s">
        <v>283</v>
      </c>
      <c r="H123" s="49"/>
    </row>
    <row r="124" spans="1:18" x14ac:dyDescent="0.2">
      <c r="A124" s="30" t="s">
        <v>54</v>
      </c>
      <c r="E124" s="29" t="s">
        <v>946</v>
      </c>
      <c r="H124" s="49"/>
    </row>
    <row r="125" spans="1:18" x14ac:dyDescent="0.2">
      <c r="A125" s="17" t="s">
        <v>47</v>
      </c>
      <c r="B125" s="22" t="s">
        <v>487</v>
      </c>
      <c r="C125" s="22" t="s">
        <v>285</v>
      </c>
      <c r="D125" s="17" t="s">
        <v>49</v>
      </c>
      <c r="E125" s="23" t="s">
        <v>286</v>
      </c>
      <c r="F125" s="24" t="s">
        <v>159</v>
      </c>
      <c r="G125" s="25">
        <v>694.2</v>
      </c>
      <c r="H125" s="48"/>
      <c r="I125" s="25">
        <f>ROUND(ROUND(H125,1)*ROUND(G125,1),1)</f>
        <v>0</v>
      </c>
      <c r="O125">
        <f>(I125*21)/100</f>
        <v>0</v>
      </c>
      <c r="P125" t="s">
        <v>27</v>
      </c>
    </row>
    <row r="126" spans="1:18" ht="25.5" x14ac:dyDescent="0.2">
      <c r="A126" s="26" t="s">
        <v>52</v>
      </c>
      <c r="E126" s="27" t="s">
        <v>287</v>
      </c>
      <c r="H126" s="49"/>
    </row>
    <row r="127" spans="1:18" x14ac:dyDescent="0.2">
      <c r="A127" s="28" t="s">
        <v>54</v>
      </c>
      <c r="E127" s="29" t="s">
        <v>49</v>
      </c>
      <c r="H127" s="49"/>
    </row>
    <row r="128" spans="1:18" ht="12.75" customHeight="1" x14ac:dyDescent="0.2">
      <c r="A128" s="5" t="s">
        <v>45</v>
      </c>
      <c r="B128" s="5"/>
      <c r="C128" s="32" t="s">
        <v>26</v>
      </c>
      <c r="D128" s="5"/>
      <c r="E128" s="20" t="s">
        <v>288</v>
      </c>
      <c r="F128" s="5"/>
      <c r="G128" s="5"/>
      <c r="H128" s="50"/>
      <c r="I128" s="33">
        <f>0+Q128</f>
        <v>0</v>
      </c>
      <c r="O128">
        <f>0+R128</f>
        <v>0</v>
      </c>
      <c r="Q128">
        <f>0+I129+I132</f>
        <v>0</v>
      </c>
      <c r="R128">
        <f>0+O129+O132</f>
        <v>0</v>
      </c>
    </row>
    <row r="129" spans="1:18" x14ac:dyDescent="0.2">
      <c r="A129" s="17" t="s">
        <v>47</v>
      </c>
      <c r="B129" s="22" t="s">
        <v>246</v>
      </c>
      <c r="C129" s="22" t="s">
        <v>290</v>
      </c>
      <c r="D129" s="17" t="s">
        <v>49</v>
      </c>
      <c r="E129" s="23" t="s">
        <v>291</v>
      </c>
      <c r="F129" s="24" t="s">
        <v>140</v>
      </c>
      <c r="G129" s="25">
        <v>313.3</v>
      </c>
      <c r="H129" s="48"/>
      <c r="I129" s="25">
        <f>ROUND(ROUND(H129,1)*ROUND(G129,1),1)</f>
        <v>0</v>
      </c>
      <c r="O129">
        <f>(I129*21)/100</f>
        <v>0</v>
      </c>
      <c r="P129" t="s">
        <v>27</v>
      </c>
    </row>
    <row r="130" spans="1:18" x14ac:dyDescent="0.2">
      <c r="A130" s="26" t="s">
        <v>52</v>
      </c>
      <c r="E130" s="27" t="s">
        <v>292</v>
      </c>
      <c r="H130" s="49"/>
    </row>
    <row r="131" spans="1:18" x14ac:dyDescent="0.2">
      <c r="A131" s="30" t="s">
        <v>54</v>
      </c>
      <c r="E131" s="29" t="s">
        <v>49</v>
      </c>
      <c r="H131" s="49"/>
    </row>
    <row r="132" spans="1:18" x14ac:dyDescent="0.2">
      <c r="A132" s="17" t="s">
        <v>47</v>
      </c>
      <c r="B132" s="22" t="s">
        <v>241</v>
      </c>
      <c r="C132" s="22" t="s">
        <v>294</v>
      </c>
      <c r="D132" s="17" t="s">
        <v>49</v>
      </c>
      <c r="E132" s="23" t="s">
        <v>295</v>
      </c>
      <c r="F132" s="24" t="s">
        <v>140</v>
      </c>
      <c r="G132" s="25">
        <v>313.3</v>
      </c>
      <c r="H132" s="48"/>
      <c r="I132" s="25">
        <f>ROUND(ROUND(H132,1)*ROUND(G132,1),1)</f>
        <v>0</v>
      </c>
      <c r="O132">
        <f>(I132*21)/100</f>
        <v>0</v>
      </c>
      <c r="P132" t="s">
        <v>27</v>
      </c>
    </row>
    <row r="133" spans="1:18" ht="38.25" x14ac:dyDescent="0.2">
      <c r="A133" s="26" t="s">
        <v>52</v>
      </c>
      <c r="E133" s="27" t="s">
        <v>296</v>
      </c>
      <c r="H133" s="49"/>
    </row>
    <row r="134" spans="1:18" x14ac:dyDescent="0.2">
      <c r="A134" s="28" t="s">
        <v>54</v>
      </c>
      <c r="E134" s="29" t="s">
        <v>49</v>
      </c>
      <c r="H134" s="49"/>
    </row>
    <row r="135" spans="1:18" ht="12.75" customHeight="1" x14ac:dyDescent="0.2">
      <c r="A135" s="5" t="s">
        <v>45</v>
      </c>
      <c r="B135" s="5"/>
      <c r="C135" s="32" t="s">
        <v>35</v>
      </c>
      <c r="D135" s="5"/>
      <c r="E135" s="20" t="s">
        <v>297</v>
      </c>
      <c r="F135" s="5"/>
      <c r="G135" s="5"/>
      <c r="H135" s="50"/>
      <c r="I135" s="33">
        <f>0+Q135</f>
        <v>0</v>
      </c>
      <c r="O135">
        <f>0+R135</f>
        <v>0</v>
      </c>
      <c r="Q135">
        <f>0+I136+I139+I142</f>
        <v>0</v>
      </c>
      <c r="R135">
        <f>0+O136+O139+O142</f>
        <v>0</v>
      </c>
    </row>
    <row r="136" spans="1:18" x14ac:dyDescent="0.2">
      <c r="A136" s="17" t="s">
        <v>47</v>
      </c>
      <c r="B136" s="22" t="s">
        <v>249</v>
      </c>
      <c r="C136" s="22" t="s">
        <v>299</v>
      </c>
      <c r="D136" s="17" t="s">
        <v>49</v>
      </c>
      <c r="E136" s="23" t="s">
        <v>300</v>
      </c>
      <c r="F136" s="24" t="s">
        <v>110</v>
      </c>
      <c r="G136" s="25">
        <v>3.3</v>
      </c>
      <c r="H136" s="48"/>
      <c r="I136" s="25">
        <f>ROUND(ROUND(H136,1)*ROUND(G136,1),1)</f>
        <v>0</v>
      </c>
      <c r="O136">
        <f>(I136*21)/100</f>
        <v>0</v>
      </c>
      <c r="P136" t="s">
        <v>27</v>
      </c>
    </row>
    <row r="137" spans="1:18" ht="25.5" x14ac:dyDescent="0.2">
      <c r="A137" s="26" t="s">
        <v>52</v>
      </c>
      <c r="E137" s="27" t="s">
        <v>955</v>
      </c>
      <c r="H137" s="49"/>
    </row>
    <row r="138" spans="1:18" x14ac:dyDescent="0.2">
      <c r="A138" s="30" t="s">
        <v>54</v>
      </c>
      <c r="E138" s="29" t="s">
        <v>956</v>
      </c>
      <c r="H138" s="49"/>
    </row>
    <row r="139" spans="1:18" x14ac:dyDescent="0.2">
      <c r="A139" s="17" t="s">
        <v>47</v>
      </c>
      <c r="B139" s="22" t="s">
        <v>254</v>
      </c>
      <c r="C139" s="22" t="s">
        <v>304</v>
      </c>
      <c r="D139" s="17" t="s">
        <v>49</v>
      </c>
      <c r="E139" s="23" t="s">
        <v>305</v>
      </c>
      <c r="F139" s="24" t="s">
        <v>159</v>
      </c>
      <c r="G139" s="25">
        <v>11.5</v>
      </c>
      <c r="H139" s="48"/>
      <c r="I139" s="25">
        <f>ROUND(ROUND(H139,1)*ROUND(G139,1),1)</f>
        <v>0</v>
      </c>
      <c r="O139">
        <f>(I139*21)/100</f>
        <v>0</v>
      </c>
      <c r="P139" t="s">
        <v>27</v>
      </c>
    </row>
    <row r="140" spans="1:18" ht="25.5" x14ac:dyDescent="0.2">
      <c r="A140" s="26" t="s">
        <v>52</v>
      </c>
      <c r="E140" s="27" t="s">
        <v>306</v>
      </c>
      <c r="H140" s="49"/>
    </row>
    <row r="141" spans="1:18" x14ac:dyDescent="0.2">
      <c r="A141" s="30" t="s">
        <v>54</v>
      </c>
      <c r="E141" s="29" t="s">
        <v>49</v>
      </c>
      <c r="H141" s="49"/>
    </row>
    <row r="142" spans="1:18" x14ac:dyDescent="0.2">
      <c r="A142" s="17" t="s">
        <v>47</v>
      </c>
      <c r="B142" s="22" t="s">
        <v>259</v>
      </c>
      <c r="C142" s="22" t="s">
        <v>308</v>
      </c>
      <c r="D142" s="17" t="s">
        <v>49</v>
      </c>
      <c r="E142" s="23" t="s">
        <v>309</v>
      </c>
      <c r="F142" s="24" t="s">
        <v>159</v>
      </c>
      <c r="G142" s="25">
        <v>35.700000000000003</v>
      </c>
      <c r="H142" s="48"/>
      <c r="I142" s="25">
        <f>ROUND(ROUND(H142,1)*ROUND(G142,1),1)</f>
        <v>0</v>
      </c>
      <c r="O142">
        <f>(I142*21)/100</f>
        <v>0</v>
      </c>
      <c r="P142" t="s">
        <v>27</v>
      </c>
    </row>
    <row r="143" spans="1:18" ht="25.5" x14ac:dyDescent="0.2">
      <c r="A143" s="26" t="s">
        <v>52</v>
      </c>
      <c r="E143" s="27" t="s">
        <v>310</v>
      </c>
      <c r="H143" s="49"/>
    </row>
    <row r="144" spans="1:18" x14ac:dyDescent="0.2">
      <c r="A144" s="28" t="s">
        <v>54</v>
      </c>
      <c r="E144" s="29" t="s">
        <v>957</v>
      </c>
      <c r="H144" s="49"/>
    </row>
    <row r="145" spans="1:18" ht="12.75" customHeight="1" x14ac:dyDescent="0.2">
      <c r="A145" s="5" t="s">
        <v>45</v>
      </c>
      <c r="B145" s="5"/>
      <c r="C145" s="32" t="s">
        <v>37</v>
      </c>
      <c r="D145" s="5"/>
      <c r="E145" s="20" t="s">
        <v>312</v>
      </c>
      <c r="F145" s="5"/>
      <c r="G145" s="5"/>
      <c r="H145" s="50"/>
      <c r="I145" s="33">
        <f>0+Q145</f>
        <v>0</v>
      </c>
      <c r="O145">
        <f>0+R145</f>
        <v>0</v>
      </c>
      <c r="Q145">
        <f>0+I146+I149+I152+I155+I158+I161+I164+I167+I170+I173</f>
        <v>0</v>
      </c>
      <c r="R145">
        <f>0+O146+O149+O152+O155+O158+O161+O164+O167+O170+O173</f>
        <v>0</v>
      </c>
    </row>
    <row r="146" spans="1:18" x14ac:dyDescent="0.2">
      <c r="A146" s="17" t="s">
        <v>47</v>
      </c>
      <c r="B146" s="22" t="s">
        <v>263</v>
      </c>
      <c r="C146" s="22" t="s">
        <v>314</v>
      </c>
      <c r="D146" s="17" t="s">
        <v>49</v>
      </c>
      <c r="E146" s="23" t="s">
        <v>315</v>
      </c>
      <c r="F146" s="24" t="s">
        <v>110</v>
      </c>
      <c r="G146" s="25">
        <v>7.2</v>
      </c>
      <c r="H146" s="48"/>
      <c r="I146" s="25">
        <f>ROUND(ROUND(H146,1)*ROUND(G146,1),1)</f>
        <v>0</v>
      </c>
      <c r="O146">
        <f>(I146*21)/100</f>
        <v>0</v>
      </c>
      <c r="P146" t="s">
        <v>27</v>
      </c>
    </row>
    <row r="147" spans="1:18" ht="25.5" x14ac:dyDescent="0.2">
      <c r="A147" s="26" t="s">
        <v>52</v>
      </c>
      <c r="E147" s="27" t="s">
        <v>316</v>
      </c>
      <c r="H147" s="49"/>
    </row>
    <row r="148" spans="1:18" x14ac:dyDescent="0.2">
      <c r="A148" s="30" t="s">
        <v>54</v>
      </c>
      <c r="E148" s="29" t="s">
        <v>933</v>
      </c>
      <c r="H148" s="49"/>
    </row>
    <row r="149" spans="1:18" x14ac:dyDescent="0.2">
      <c r="A149" s="17" t="s">
        <v>47</v>
      </c>
      <c r="B149" s="22" t="s">
        <v>269</v>
      </c>
      <c r="C149" s="22" t="s">
        <v>318</v>
      </c>
      <c r="D149" s="17" t="s">
        <v>49</v>
      </c>
      <c r="E149" s="23" t="s">
        <v>319</v>
      </c>
      <c r="F149" s="24" t="s">
        <v>110</v>
      </c>
      <c r="G149" s="25">
        <v>2.1</v>
      </c>
      <c r="H149" s="48"/>
      <c r="I149" s="25">
        <f>ROUND(ROUND(H149,1)*ROUND(G149,1),1)</f>
        <v>0</v>
      </c>
      <c r="O149">
        <f>(I149*21)/100</f>
        <v>0</v>
      </c>
      <c r="P149" t="s">
        <v>27</v>
      </c>
    </row>
    <row r="150" spans="1:18" ht="25.5" x14ac:dyDescent="0.2">
      <c r="A150" s="26" t="s">
        <v>52</v>
      </c>
      <c r="E150" s="27" t="s">
        <v>958</v>
      </c>
      <c r="H150" s="49"/>
    </row>
    <row r="151" spans="1:18" x14ac:dyDescent="0.2">
      <c r="A151" s="30" t="s">
        <v>54</v>
      </c>
      <c r="E151" s="29" t="s">
        <v>959</v>
      </c>
      <c r="H151" s="49"/>
    </row>
    <row r="152" spans="1:18" x14ac:dyDescent="0.2">
      <c r="A152" s="17" t="s">
        <v>47</v>
      </c>
      <c r="B152" s="22" t="s">
        <v>289</v>
      </c>
      <c r="C152" s="22" t="s">
        <v>322</v>
      </c>
      <c r="D152" s="17" t="s">
        <v>49</v>
      </c>
      <c r="E152" s="23" t="s">
        <v>323</v>
      </c>
      <c r="F152" s="24" t="s">
        <v>110</v>
      </c>
      <c r="G152" s="25">
        <v>342.5</v>
      </c>
      <c r="H152" s="48"/>
      <c r="I152" s="25">
        <f>ROUND(ROUND(H152,1)*ROUND(G152,1),1)</f>
        <v>0</v>
      </c>
      <c r="O152">
        <f>(I152*21)/100</f>
        <v>0</v>
      </c>
      <c r="P152" t="s">
        <v>27</v>
      </c>
    </row>
    <row r="153" spans="1:18" ht="25.5" x14ac:dyDescent="0.2">
      <c r="A153" s="26" t="s">
        <v>52</v>
      </c>
      <c r="E153" s="27" t="s">
        <v>324</v>
      </c>
      <c r="H153" s="49"/>
    </row>
    <row r="154" spans="1:18" x14ac:dyDescent="0.2">
      <c r="A154" s="30" t="s">
        <v>54</v>
      </c>
      <c r="E154" s="29" t="s">
        <v>936</v>
      </c>
      <c r="H154" s="49"/>
    </row>
    <row r="155" spans="1:18" x14ac:dyDescent="0.2">
      <c r="A155" s="17" t="s">
        <v>47</v>
      </c>
      <c r="B155" s="22" t="s">
        <v>293</v>
      </c>
      <c r="C155" s="22" t="s">
        <v>326</v>
      </c>
      <c r="D155" s="17" t="s">
        <v>49</v>
      </c>
      <c r="E155" s="23" t="s">
        <v>327</v>
      </c>
      <c r="F155" s="24" t="s">
        <v>110</v>
      </c>
      <c r="G155" s="25">
        <v>532</v>
      </c>
      <c r="H155" s="48"/>
      <c r="I155" s="25">
        <f>ROUND(ROUND(H155,1)*ROUND(G155,1),1)</f>
        <v>0</v>
      </c>
      <c r="O155">
        <f>(I155*21)/100</f>
        <v>0</v>
      </c>
      <c r="P155" t="s">
        <v>27</v>
      </c>
    </row>
    <row r="156" spans="1:18" ht="38.25" x14ac:dyDescent="0.2">
      <c r="A156" s="26" t="s">
        <v>52</v>
      </c>
      <c r="E156" s="27" t="s">
        <v>328</v>
      </c>
      <c r="H156" s="49"/>
    </row>
    <row r="157" spans="1:18" x14ac:dyDescent="0.2">
      <c r="A157" s="30" t="s">
        <v>54</v>
      </c>
      <c r="E157" s="29" t="s">
        <v>960</v>
      </c>
      <c r="H157" s="49"/>
    </row>
    <row r="158" spans="1:18" ht="25.5" x14ac:dyDescent="0.2">
      <c r="A158" s="17" t="s">
        <v>47</v>
      </c>
      <c r="B158" s="22" t="s">
        <v>298</v>
      </c>
      <c r="C158" s="22" t="s">
        <v>331</v>
      </c>
      <c r="D158" s="17" t="s">
        <v>49</v>
      </c>
      <c r="E158" s="23" t="s">
        <v>332</v>
      </c>
      <c r="F158" s="24" t="s">
        <v>110</v>
      </c>
      <c r="G158" s="25">
        <v>518.29999999999995</v>
      </c>
      <c r="H158" s="48"/>
      <c r="I158" s="25">
        <f>ROUND(ROUND(H158,1)*ROUND(G158,1),1)</f>
        <v>0</v>
      </c>
      <c r="O158">
        <f>(I158*21)/100</f>
        <v>0</v>
      </c>
      <c r="P158" t="s">
        <v>27</v>
      </c>
    </row>
    <row r="159" spans="1:18" ht="25.5" x14ac:dyDescent="0.2">
      <c r="A159" s="26" t="s">
        <v>52</v>
      </c>
      <c r="E159" s="27" t="s">
        <v>333</v>
      </c>
      <c r="H159" s="49"/>
    </row>
    <row r="160" spans="1:18" x14ac:dyDescent="0.2">
      <c r="A160" s="30" t="s">
        <v>54</v>
      </c>
      <c r="E160" s="29" t="s">
        <v>938</v>
      </c>
      <c r="H160" s="49"/>
    </row>
    <row r="161" spans="1:18" ht="25.5" x14ac:dyDescent="0.2">
      <c r="A161" s="17" t="s">
        <v>47</v>
      </c>
      <c r="B161" s="22" t="s">
        <v>303</v>
      </c>
      <c r="C161" s="22" t="s">
        <v>336</v>
      </c>
      <c r="D161" s="17" t="s">
        <v>49</v>
      </c>
      <c r="E161" s="23" t="s">
        <v>337</v>
      </c>
      <c r="F161" s="24" t="s">
        <v>110</v>
      </c>
      <c r="G161" s="25">
        <v>13.7</v>
      </c>
      <c r="H161" s="48"/>
      <c r="I161" s="25">
        <f>ROUND(ROUND(H161,1)*ROUND(G161,1),1)</f>
        <v>0</v>
      </c>
      <c r="O161">
        <f>(I161*21)/100</f>
        <v>0</v>
      </c>
      <c r="P161" t="s">
        <v>27</v>
      </c>
    </row>
    <row r="162" spans="1:18" ht="25.5" x14ac:dyDescent="0.2">
      <c r="A162" s="26" t="s">
        <v>52</v>
      </c>
      <c r="E162" s="27" t="s">
        <v>338</v>
      </c>
      <c r="H162" s="49"/>
    </row>
    <row r="163" spans="1:18" x14ac:dyDescent="0.2">
      <c r="A163" s="30" t="s">
        <v>54</v>
      </c>
      <c r="E163" s="29" t="s">
        <v>961</v>
      </c>
      <c r="H163" s="49"/>
    </row>
    <row r="164" spans="1:18" ht="25.5" x14ac:dyDescent="0.2">
      <c r="A164" s="17" t="s">
        <v>47</v>
      </c>
      <c r="B164" s="22" t="s">
        <v>307</v>
      </c>
      <c r="C164" s="22" t="s">
        <v>340</v>
      </c>
      <c r="D164" s="17" t="s">
        <v>49</v>
      </c>
      <c r="E164" s="23" t="s">
        <v>341</v>
      </c>
      <c r="F164" s="24" t="s">
        <v>110</v>
      </c>
      <c r="G164" s="25">
        <v>14.3</v>
      </c>
      <c r="H164" s="48"/>
      <c r="I164" s="25">
        <f>ROUND(ROUND(H164,1)*ROUND(G164,1),1)</f>
        <v>0</v>
      </c>
      <c r="O164">
        <f>(I164*21)/100</f>
        <v>0</v>
      </c>
      <c r="P164" t="s">
        <v>27</v>
      </c>
    </row>
    <row r="165" spans="1:18" ht="25.5" x14ac:dyDescent="0.2">
      <c r="A165" s="26" t="s">
        <v>52</v>
      </c>
      <c r="E165" s="27" t="s">
        <v>342</v>
      </c>
      <c r="H165" s="49"/>
    </row>
    <row r="166" spans="1:18" x14ac:dyDescent="0.2">
      <c r="A166" s="30" t="s">
        <v>54</v>
      </c>
      <c r="E166" s="29" t="s">
        <v>962</v>
      </c>
      <c r="H166" s="49"/>
    </row>
    <row r="167" spans="1:18" ht="25.5" x14ac:dyDescent="0.2">
      <c r="A167" s="17" t="s">
        <v>47</v>
      </c>
      <c r="B167" s="22" t="s">
        <v>313</v>
      </c>
      <c r="C167" s="22" t="s">
        <v>345</v>
      </c>
      <c r="D167" s="17" t="s">
        <v>49</v>
      </c>
      <c r="E167" s="23" t="s">
        <v>346</v>
      </c>
      <c r="F167" s="24" t="s">
        <v>110</v>
      </c>
      <c r="G167" s="25">
        <v>335.4</v>
      </c>
      <c r="H167" s="48"/>
      <c r="I167" s="25">
        <f>ROUND(ROUND(H167,1)*ROUND(G167,1),1)</f>
        <v>0</v>
      </c>
      <c r="O167">
        <f>(I167*21)/100</f>
        <v>0</v>
      </c>
      <c r="P167" t="s">
        <v>27</v>
      </c>
    </row>
    <row r="168" spans="1:18" ht="25.5" x14ac:dyDescent="0.2">
      <c r="A168" s="26" t="s">
        <v>52</v>
      </c>
      <c r="E168" s="27" t="s">
        <v>347</v>
      </c>
      <c r="H168" s="49"/>
    </row>
    <row r="169" spans="1:18" x14ac:dyDescent="0.2">
      <c r="A169" s="30" t="s">
        <v>54</v>
      </c>
      <c r="E169" s="29" t="s">
        <v>963</v>
      </c>
      <c r="H169" s="49"/>
    </row>
    <row r="170" spans="1:18" x14ac:dyDescent="0.2">
      <c r="A170" s="17" t="s">
        <v>47</v>
      </c>
      <c r="B170" s="22" t="s">
        <v>317</v>
      </c>
      <c r="C170" s="22" t="s">
        <v>964</v>
      </c>
      <c r="D170" s="17" t="s">
        <v>49</v>
      </c>
      <c r="E170" s="23" t="s">
        <v>965</v>
      </c>
      <c r="F170" s="24" t="s">
        <v>110</v>
      </c>
      <c r="G170" s="25">
        <v>3.3</v>
      </c>
      <c r="H170" s="48"/>
      <c r="I170" s="25">
        <f>ROUND(ROUND(H170,1)*ROUND(G170,1),1)</f>
        <v>0</v>
      </c>
      <c r="O170">
        <f>(I170*21)/100</f>
        <v>0</v>
      </c>
      <c r="P170" t="s">
        <v>27</v>
      </c>
    </row>
    <row r="171" spans="1:18" ht="38.25" x14ac:dyDescent="0.2">
      <c r="A171" s="26" t="s">
        <v>52</v>
      </c>
      <c r="E171" s="27" t="s">
        <v>966</v>
      </c>
      <c r="H171" s="49"/>
    </row>
    <row r="172" spans="1:18" x14ac:dyDescent="0.2">
      <c r="A172" s="30" t="s">
        <v>54</v>
      </c>
      <c r="E172" s="29" t="s">
        <v>932</v>
      </c>
      <c r="H172" s="49"/>
    </row>
    <row r="173" spans="1:18" x14ac:dyDescent="0.2">
      <c r="A173" s="17" t="s">
        <v>222</v>
      </c>
      <c r="B173" s="22" t="s">
        <v>321</v>
      </c>
      <c r="C173" s="22" t="s">
        <v>967</v>
      </c>
      <c r="D173" s="17" t="s">
        <v>49</v>
      </c>
      <c r="E173" s="23" t="s">
        <v>968</v>
      </c>
      <c r="F173" s="24" t="s">
        <v>110</v>
      </c>
      <c r="G173" s="25">
        <v>0.3</v>
      </c>
      <c r="H173" s="48"/>
      <c r="I173" s="25">
        <f>ROUND(ROUND(H173,1)*ROUND(G173,1),1)</f>
        <v>0</v>
      </c>
      <c r="O173">
        <f>(I173*21)/100</f>
        <v>0</v>
      </c>
      <c r="P173" t="s">
        <v>27</v>
      </c>
    </row>
    <row r="174" spans="1:18" x14ac:dyDescent="0.2">
      <c r="A174" s="26" t="s">
        <v>52</v>
      </c>
      <c r="E174" s="27" t="s">
        <v>356</v>
      </c>
      <c r="H174" s="49"/>
    </row>
    <row r="175" spans="1:18" x14ac:dyDescent="0.2">
      <c r="A175" s="28" t="s">
        <v>54</v>
      </c>
      <c r="E175" s="29" t="s">
        <v>969</v>
      </c>
      <c r="H175" s="49"/>
    </row>
    <row r="176" spans="1:18" ht="12.75" customHeight="1" x14ac:dyDescent="0.2">
      <c r="A176" s="5" t="s">
        <v>45</v>
      </c>
      <c r="B176" s="5"/>
      <c r="C176" s="32" t="s">
        <v>66</v>
      </c>
      <c r="D176" s="5"/>
      <c r="E176" s="20" t="s">
        <v>365</v>
      </c>
      <c r="F176" s="5"/>
      <c r="G176" s="5"/>
      <c r="H176" s="50"/>
      <c r="I176" s="33">
        <f>0+Q176</f>
        <v>0</v>
      </c>
      <c r="O176">
        <f>0+R176</f>
        <v>0</v>
      </c>
      <c r="Q176">
        <f>0+I177</f>
        <v>0</v>
      </c>
      <c r="R176">
        <f>0+O177</f>
        <v>0</v>
      </c>
    </row>
    <row r="177" spans="1:18" x14ac:dyDescent="0.2">
      <c r="A177" s="17" t="s">
        <v>47</v>
      </c>
      <c r="B177" s="22" t="s">
        <v>325</v>
      </c>
      <c r="C177" s="22" t="s">
        <v>367</v>
      </c>
      <c r="D177" s="17" t="s">
        <v>49</v>
      </c>
      <c r="E177" s="23" t="s">
        <v>368</v>
      </c>
      <c r="F177" s="24" t="s">
        <v>140</v>
      </c>
      <c r="G177" s="25">
        <v>297.7</v>
      </c>
      <c r="H177" s="48"/>
      <c r="I177" s="25">
        <f>ROUND(ROUND(H177,1)*ROUND(G177,1),1)</f>
        <v>0</v>
      </c>
      <c r="O177">
        <f>(I177*21)/100</f>
        <v>0</v>
      </c>
      <c r="P177" t="s">
        <v>27</v>
      </c>
    </row>
    <row r="178" spans="1:18" x14ac:dyDescent="0.2">
      <c r="A178" s="26" t="s">
        <v>52</v>
      </c>
      <c r="E178" s="27" t="s">
        <v>369</v>
      </c>
      <c r="H178" s="49"/>
    </row>
    <row r="179" spans="1:18" x14ac:dyDescent="0.2">
      <c r="A179" s="28" t="s">
        <v>54</v>
      </c>
      <c r="E179" s="29" t="s">
        <v>970</v>
      </c>
      <c r="H179" s="49"/>
    </row>
    <row r="180" spans="1:18" ht="12.75" customHeight="1" x14ac:dyDescent="0.2">
      <c r="A180" s="5" t="s">
        <v>45</v>
      </c>
      <c r="B180" s="5"/>
      <c r="C180" s="32" t="s">
        <v>69</v>
      </c>
      <c r="D180" s="5"/>
      <c r="E180" s="20" t="s">
        <v>371</v>
      </c>
      <c r="F180" s="5"/>
      <c r="G180" s="5"/>
      <c r="H180" s="50"/>
      <c r="I180" s="33">
        <f>0+Q180</f>
        <v>0</v>
      </c>
      <c r="O180">
        <f>0+R180</f>
        <v>0</v>
      </c>
      <c r="Q180">
        <f>0+I181+I184+I187+I190+I193+I196+I199+I202+I205+I208+I211+I214+I217+I220+I223+I226+I229+I232+I235+I238+I241+I244+I247+I250+I253+I256+I259+I262+I265+I268+I271+I274+I277</f>
        <v>0</v>
      </c>
      <c r="R180">
        <f>0+O181+O184+O187+O190+O193+O196+O199+O202+O205+O208+O211+O214+O217+O220+O223+O226+O229+O232+O235+O238+O241+O244+O247+O250+O253+O256+O259+O262+O265+O268+O271+O274+O277</f>
        <v>0</v>
      </c>
    </row>
    <row r="181" spans="1:18" ht="25.5" x14ac:dyDescent="0.2">
      <c r="A181" s="17" t="s">
        <v>47</v>
      </c>
      <c r="B181" s="22" t="s">
        <v>330</v>
      </c>
      <c r="C181" s="22" t="s">
        <v>682</v>
      </c>
      <c r="D181" s="17" t="s">
        <v>49</v>
      </c>
      <c r="E181" s="23" t="s">
        <v>683</v>
      </c>
      <c r="F181" s="24" t="s">
        <v>140</v>
      </c>
      <c r="G181" s="25">
        <v>1</v>
      </c>
      <c r="H181" s="48"/>
      <c r="I181" s="25">
        <f>ROUND(ROUND(H181,1)*ROUND(G181,1),1)</f>
        <v>0</v>
      </c>
      <c r="O181">
        <f>(I181*21)/100</f>
        <v>0</v>
      </c>
      <c r="P181" t="s">
        <v>27</v>
      </c>
    </row>
    <row r="182" spans="1:18" ht="25.5" x14ac:dyDescent="0.2">
      <c r="A182" s="26" t="s">
        <v>52</v>
      </c>
      <c r="E182" s="27" t="s">
        <v>684</v>
      </c>
      <c r="H182" s="49"/>
    </row>
    <row r="183" spans="1:18" x14ac:dyDescent="0.2">
      <c r="A183" s="30" t="s">
        <v>54</v>
      </c>
      <c r="E183" s="29" t="s">
        <v>49</v>
      </c>
      <c r="H183" s="49"/>
    </row>
    <row r="184" spans="1:18" ht="25.5" x14ac:dyDescent="0.2">
      <c r="A184" s="17" t="s">
        <v>222</v>
      </c>
      <c r="B184" s="22" t="s">
        <v>335</v>
      </c>
      <c r="C184" s="22" t="s">
        <v>685</v>
      </c>
      <c r="D184" s="17" t="s">
        <v>49</v>
      </c>
      <c r="E184" s="23" t="s">
        <v>686</v>
      </c>
      <c r="F184" s="24" t="s">
        <v>140</v>
      </c>
      <c r="G184" s="25">
        <v>1</v>
      </c>
      <c r="H184" s="48"/>
      <c r="I184" s="25">
        <f>ROUND(ROUND(H184,1)*ROUND(G184,1),1)</f>
        <v>0</v>
      </c>
      <c r="O184">
        <f>(I184*21)/100</f>
        <v>0</v>
      </c>
      <c r="P184" t="s">
        <v>27</v>
      </c>
    </row>
    <row r="185" spans="1:18" x14ac:dyDescent="0.2">
      <c r="A185" s="26" t="s">
        <v>52</v>
      </c>
      <c r="E185" s="27" t="s">
        <v>687</v>
      </c>
      <c r="H185" s="49"/>
    </row>
    <row r="186" spans="1:18" x14ac:dyDescent="0.2">
      <c r="A186" s="30" t="s">
        <v>54</v>
      </c>
      <c r="E186" s="29" t="s">
        <v>49</v>
      </c>
      <c r="H186" s="49"/>
    </row>
    <row r="187" spans="1:18" ht="25.5" x14ac:dyDescent="0.2">
      <c r="A187" s="17" t="s">
        <v>47</v>
      </c>
      <c r="B187" s="22" t="s">
        <v>339</v>
      </c>
      <c r="C187" s="22" t="s">
        <v>373</v>
      </c>
      <c r="D187" s="17" t="s">
        <v>49</v>
      </c>
      <c r="E187" s="23" t="s">
        <v>374</v>
      </c>
      <c r="F187" s="24" t="s">
        <v>140</v>
      </c>
      <c r="G187" s="25">
        <v>286.60000000000002</v>
      </c>
      <c r="H187" s="48"/>
      <c r="I187" s="25">
        <f>ROUND(ROUND(H187,1)*ROUND(G187,1),1)</f>
        <v>0</v>
      </c>
      <c r="O187">
        <f>(I187*21)/100</f>
        <v>0</v>
      </c>
      <c r="P187" t="s">
        <v>27</v>
      </c>
    </row>
    <row r="188" spans="1:18" ht="25.5" x14ac:dyDescent="0.2">
      <c r="A188" s="26" t="s">
        <v>52</v>
      </c>
      <c r="E188" s="27" t="s">
        <v>375</v>
      </c>
      <c r="H188" s="49"/>
    </row>
    <row r="189" spans="1:18" x14ac:dyDescent="0.2">
      <c r="A189" s="30" t="s">
        <v>54</v>
      </c>
      <c r="E189" s="29" t="s">
        <v>49</v>
      </c>
      <c r="H189" s="49"/>
    </row>
    <row r="190" spans="1:18" ht="25.5" x14ac:dyDescent="0.2">
      <c r="A190" s="17" t="s">
        <v>222</v>
      </c>
      <c r="B190" s="22" t="s">
        <v>344</v>
      </c>
      <c r="C190" s="22" t="s">
        <v>377</v>
      </c>
      <c r="D190" s="17" t="s">
        <v>49</v>
      </c>
      <c r="E190" s="23" t="s">
        <v>378</v>
      </c>
      <c r="F190" s="24" t="s">
        <v>140</v>
      </c>
      <c r="G190" s="25">
        <v>286.60000000000002</v>
      </c>
      <c r="H190" s="48"/>
      <c r="I190" s="25">
        <f>ROUND(ROUND(H190,1)*ROUND(G190,1),1)</f>
        <v>0</v>
      </c>
      <c r="O190">
        <f>(I190*21)/100</f>
        <v>0</v>
      </c>
      <c r="P190" t="s">
        <v>27</v>
      </c>
    </row>
    <row r="191" spans="1:18" x14ac:dyDescent="0.2">
      <c r="A191" s="26" t="s">
        <v>52</v>
      </c>
      <c r="E191" s="27" t="s">
        <v>379</v>
      </c>
      <c r="H191" s="49"/>
    </row>
    <row r="192" spans="1:18" x14ac:dyDescent="0.2">
      <c r="A192" s="30" t="s">
        <v>54</v>
      </c>
      <c r="E192" s="29" t="s">
        <v>49</v>
      </c>
      <c r="H192" s="49"/>
    </row>
    <row r="193" spans="1:16" ht="25.5" x14ac:dyDescent="0.2">
      <c r="A193" s="17" t="s">
        <v>47</v>
      </c>
      <c r="B193" s="22" t="s">
        <v>349</v>
      </c>
      <c r="C193" s="22" t="s">
        <v>688</v>
      </c>
      <c r="D193" s="17" t="s">
        <v>49</v>
      </c>
      <c r="E193" s="23" t="s">
        <v>689</v>
      </c>
      <c r="F193" s="24" t="s">
        <v>383</v>
      </c>
      <c r="G193" s="25">
        <v>1</v>
      </c>
      <c r="H193" s="48"/>
      <c r="I193" s="25">
        <f>ROUND(ROUND(H193,1)*ROUND(G193,1),1)</f>
        <v>0</v>
      </c>
      <c r="O193">
        <f>(I193*21)/100</f>
        <v>0</v>
      </c>
      <c r="P193" t="s">
        <v>27</v>
      </c>
    </row>
    <row r="194" spans="1:16" ht="25.5" x14ac:dyDescent="0.2">
      <c r="A194" s="26" t="s">
        <v>52</v>
      </c>
      <c r="E194" s="27" t="s">
        <v>690</v>
      </c>
      <c r="H194" s="49"/>
    </row>
    <row r="195" spans="1:16" x14ac:dyDescent="0.2">
      <c r="A195" s="30" t="s">
        <v>54</v>
      </c>
      <c r="E195" s="29" t="s">
        <v>49</v>
      </c>
      <c r="H195" s="49"/>
    </row>
    <row r="196" spans="1:16" x14ac:dyDescent="0.2">
      <c r="A196" s="17" t="s">
        <v>222</v>
      </c>
      <c r="B196" s="22" t="s">
        <v>353</v>
      </c>
      <c r="C196" s="22" t="s">
        <v>691</v>
      </c>
      <c r="D196" s="17" t="s">
        <v>49</v>
      </c>
      <c r="E196" s="23" t="s">
        <v>692</v>
      </c>
      <c r="F196" s="24" t="s">
        <v>383</v>
      </c>
      <c r="G196" s="25">
        <v>1</v>
      </c>
      <c r="H196" s="48"/>
      <c r="I196" s="25">
        <f>ROUND(ROUND(H196,1)*ROUND(G196,1),1)</f>
        <v>0</v>
      </c>
      <c r="O196">
        <f>(I196*21)/100</f>
        <v>0</v>
      </c>
      <c r="P196" t="s">
        <v>27</v>
      </c>
    </row>
    <row r="197" spans="1:16" x14ac:dyDescent="0.2">
      <c r="A197" s="26" t="s">
        <v>52</v>
      </c>
      <c r="E197" s="27" t="s">
        <v>693</v>
      </c>
      <c r="H197" s="49"/>
    </row>
    <row r="198" spans="1:16" x14ac:dyDescent="0.2">
      <c r="A198" s="30" t="s">
        <v>54</v>
      </c>
      <c r="E198" s="29" t="s">
        <v>49</v>
      </c>
      <c r="H198" s="49"/>
    </row>
    <row r="199" spans="1:16" ht="25.5" x14ac:dyDescent="0.2">
      <c r="A199" s="17" t="s">
        <v>47</v>
      </c>
      <c r="B199" s="22" t="s">
        <v>358</v>
      </c>
      <c r="C199" s="22" t="s">
        <v>381</v>
      </c>
      <c r="D199" s="17" t="s">
        <v>49</v>
      </c>
      <c r="E199" s="23" t="s">
        <v>382</v>
      </c>
      <c r="F199" s="24" t="s">
        <v>383</v>
      </c>
      <c r="G199" s="25">
        <v>2</v>
      </c>
      <c r="H199" s="48"/>
      <c r="I199" s="25">
        <f>ROUND(ROUND(H199,1)*ROUND(G199,1),1)</f>
        <v>0</v>
      </c>
      <c r="O199">
        <f>(I199*21)/100</f>
        <v>0</v>
      </c>
      <c r="P199" t="s">
        <v>27</v>
      </c>
    </row>
    <row r="200" spans="1:16" ht="38.25" x14ac:dyDescent="0.2">
      <c r="A200" s="26" t="s">
        <v>52</v>
      </c>
      <c r="E200" s="27" t="s">
        <v>757</v>
      </c>
      <c r="H200" s="49"/>
    </row>
    <row r="201" spans="1:16" x14ac:dyDescent="0.2">
      <c r="A201" s="30" t="s">
        <v>54</v>
      </c>
      <c r="E201" s="29" t="s">
        <v>698</v>
      </c>
      <c r="H201" s="49"/>
    </row>
    <row r="202" spans="1:16" ht="25.5" x14ac:dyDescent="0.2">
      <c r="A202" s="17" t="s">
        <v>222</v>
      </c>
      <c r="B202" s="22" t="s">
        <v>361</v>
      </c>
      <c r="C202" s="22" t="s">
        <v>386</v>
      </c>
      <c r="D202" s="17" t="s">
        <v>49</v>
      </c>
      <c r="E202" s="23" t="s">
        <v>387</v>
      </c>
      <c r="F202" s="24" t="s">
        <v>383</v>
      </c>
      <c r="G202" s="25">
        <v>1</v>
      </c>
      <c r="H202" s="48"/>
      <c r="I202" s="25">
        <f>ROUND(ROUND(H202,1)*ROUND(G202,1),1)</f>
        <v>0</v>
      </c>
      <c r="O202">
        <f>(I202*21)/100</f>
        <v>0</v>
      </c>
      <c r="P202" t="s">
        <v>27</v>
      </c>
    </row>
    <row r="203" spans="1:16" x14ac:dyDescent="0.2">
      <c r="A203" s="26" t="s">
        <v>52</v>
      </c>
      <c r="E203" s="27" t="s">
        <v>388</v>
      </c>
      <c r="H203" s="49"/>
    </row>
    <row r="204" spans="1:16" x14ac:dyDescent="0.2">
      <c r="A204" s="30" t="s">
        <v>54</v>
      </c>
      <c r="E204" s="29" t="s">
        <v>49</v>
      </c>
      <c r="H204" s="49"/>
    </row>
    <row r="205" spans="1:16" ht="25.5" x14ac:dyDescent="0.2">
      <c r="A205" s="17" t="s">
        <v>222</v>
      </c>
      <c r="B205" s="22" t="s">
        <v>366</v>
      </c>
      <c r="C205" s="22" t="s">
        <v>695</v>
      </c>
      <c r="D205" s="17" t="s">
        <v>49</v>
      </c>
      <c r="E205" s="23" t="s">
        <v>696</v>
      </c>
      <c r="F205" s="24" t="s">
        <v>383</v>
      </c>
      <c r="G205" s="25">
        <v>1</v>
      </c>
      <c r="H205" s="48"/>
      <c r="I205" s="25">
        <f>ROUND(ROUND(H205,1)*ROUND(G205,1),1)</f>
        <v>0</v>
      </c>
      <c r="O205">
        <f>(I205*21)/100</f>
        <v>0</v>
      </c>
      <c r="P205" t="s">
        <v>27</v>
      </c>
    </row>
    <row r="206" spans="1:16" x14ac:dyDescent="0.2">
      <c r="A206" s="26" t="s">
        <v>52</v>
      </c>
      <c r="E206" s="27" t="s">
        <v>697</v>
      </c>
      <c r="H206" s="49"/>
    </row>
    <row r="207" spans="1:16" x14ac:dyDescent="0.2">
      <c r="A207" s="30" t="s">
        <v>54</v>
      </c>
      <c r="E207" s="29" t="s">
        <v>49</v>
      </c>
      <c r="H207" s="49"/>
    </row>
    <row r="208" spans="1:16" ht="25.5" x14ac:dyDescent="0.2">
      <c r="A208" s="17" t="s">
        <v>47</v>
      </c>
      <c r="B208" s="22" t="s">
        <v>372</v>
      </c>
      <c r="C208" s="22" t="s">
        <v>390</v>
      </c>
      <c r="D208" s="17" t="s">
        <v>49</v>
      </c>
      <c r="E208" s="23" t="s">
        <v>391</v>
      </c>
      <c r="F208" s="24" t="s">
        <v>383</v>
      </c>
      <c r="G208" s="25">
        <v>26</v>
      </c>
      <c r="H208" s="48"/>
      <c r="I208" s="25">
        <f>ROUND(ROUND(H208,1)*ROUND(G208,1),1)</f>
        <v>0</v>
      </c>
      <c r="O208">
        <f>(I208*21)/100</f>
        <v>0</v>
      </c>
      <c r="P208" t="s">
        <v>27</v>
      </c>
    </row>
    <row r="209" spans="1:16" ht="25.5" x14ac:dyDescent="0.2">
      <c r="A209" s="26" t="s">
        <v>52</v>
      </c>
      <c r="E209" s="27" t="s">
        <v>392</v>
      </c>
      <c r="H209" s="49"/>
    </row>
    <row r="210" spans="1:16" x14ac:dyDescent="0.2">
      <c r="A210" s="30" t="s">
        <v>54</v>
      </c>
      <c r="E210" s="29" t="s">
        <v>759</v>
      </c>
      <c r="H210" s="49"/>
    </row>
    <row r="211" spans="1:16" ht="25.5" x14ac:dyDescent="0.2">
      <c r="A211" s="17" t="s">
        <v>222</v>
      </c>
      <c r="B211" s="22" t="s">
        <v>376</v>
      </c>
      <c r="C211" s="22" t="s">
        <v>395</v>
      </c>
      <c r="D211" s="17" t="s">
        <v>49</v>
      </c>
      <c r="E211" s="23" t="s">
        <v>396</v>
      </c>
      <c r="F211" s="24" t="s">
        <v>383</v>
      </c>
      <c r="G211" s="25">
        <v>13</v>
      </c>
      <c r="H211" s="48"/>
      <c r="I211" s="25">
        <f>ROUND(ROUND(H211,1)*ROUND(G211,1),1)</f>
        <v>0</v>
      </c>
      <c r="O211">
        <f>(I211*21)/100</f>
        <v>0</v>
      </c>
      <c r="P211" t="s">
        <v>27</v>
      </c>
    </row>
    <row r="212" spans="1:16" x14ac:dyDescent="0.2">
      <c r="A212" s="26" t="s">
        <v>52</v>
      </c>
      <c r="E212" s="27" t="s">
        <v>397</v>
      </c>
      <c r="H212" s="49"/>
    </row>
    <row r="213" spans="1:16" x14ac:dyDescent="0.2">
      <c r="A213" s="30" t="s">
        <v>54</v>
      </c>
      <c r="E213" s="29" t="s">
        <v>49</v>
      </c>
      <c r="H213" s="49"/>
    </row>
    <row r="214" spans="1:16" ht="25.5" x14ac:dyDescent="0.2">
      <c r="A214" s="17" t="s">
        <v>222</v>
      </c>
      <c r="B214" s="22" t="s">
        <v>380</v>
      </c>
      <c r="C214" s="22" t="s">
        <v>399</v>
      </c>
      <c r="D214" s="17" t="s">
        <v>49</v>
      </c>
      <c r="E214" s="23" t="s">
        <v>400</v>
      </c>
      <c r="F214" s="24" t="s">
        <v>383</v>
      </c>
      <c r="G214" s="25">
        <v>13</v>
      </c>
      <c r="H214" s="48"/>
      <c r="I214" s="25">
        <f>ROUND(ROUND(H214,1)*ROUND(G214,1),1)</f>
        <v>0</v>
      </c>
      <c r="O214">
        <f>(I214*21)/100</f>
        <v>0</v>
      </c>
      <c r="P214" t="s">
        <v>27</v>
      </c>
    </row>
    <row r="215" spans="1:16" x14ac:dyDescent="0.2">
      <c r="A215" s="26" t="s">
        <v>52</v>
      </c>
      <c r="E215" s="27" t="s">
        <v>401</v>
      </c>
      <c r="H215" s="49"/>
    </row>
    <row r="216" spans="1:16" x14ac:dyDescent="0.2">
      <c r="A216" s="30" t="s">
        <v>54</v>
      </c>
      <c r="E216" s="29" t="s">
        <v>49</v>
      </c>
      <c r="H216" s="49"/>
    </row>
    <row r="217" spans="1:16" x14ac:dyDescent="0.2">
      <c r="A217" s="17" t="s">
        <v>47</v>
      </c>
      <c r="B217" s="22" t="s">
        <v>385</v>
      </c>
      <c r="C217" s="22" t="s">
        <v>403</v>
      </c>
      <c r="D217" s="17" t="s">
        <v>404</v>
      </c>
      <c r="E217" s="23" t="s">
        <v>405</v>
      </c>
      <c r="F217" s="24" t="s">
        <v>140</v>
      </c>
      <c r="G217" s="25">
        <v>156.69999999999999</v>
      </c>
      <c r="H217" s="48"/>
      <c r="I217" s="25">
        <f>ROUND(ROUND(H217,1)*ROUND(G217,1),1)</f>
        <v>0</v>
      </c>
      <c r="O217">
        <f>(I217*21)/100</f>
        <v>0</v>
      </c>
      <c r="P217" t="s">
        <v>27</v>
      </c>
    </row>
    <row r="218" spans="1:16" x14ac:dyDescent="0.2">
      <c r="A218" s="26" t="s">
        <v>52</v>
      </c>
      <c r="E218" s="27" t="s">
        <v>406</v>
      </c>
      <c r="H218" s="49"/>
    </row>
    <row r="219" spans="1:16" x14ac:dyDescent="0.2">
      <c r="A219" s="30" t="s">
        <v>54</v>
      </c>
      <c r="E219" s="29" t="s">
        <v>971</v>
      </c>
      <c r="H219" s="49"/>
    </row>
    <row r="220" spans="1:16" x14ac:dyDescent="0.2">
      <c r="A220" s="17" t="s">
        <v>222</v>
      </c>
      <c r="B220" s="22" t="s">
        <v>389</v>
      </c>
      <c r="C220" s="22" t="s">
        <v>409</v>
      </c>
      <c r="D220" s="17" t="s">
        <v>49</v>
      </c>
      <c r="E220" s="23" t="s">
        <v>410</v>
      </c>
      <c r="F220" s="24" t="s">
        <v>140</v>
      </c>
      <c r="G220" s="25">
        <v>156.69999999999999</v>
      </c>
      <c r="H220" s="48"/>
      <c r="I220" s="25">
        <f>ROUND(ROUND(H220,1)*ROUND(G220,1),1)</f>
        <v>0</v>
      </c>
      <c r="O220">
        <f>(I220*21)/100</f>
        <v>0</v>
      </c>
      <c r="P220" t="s">
        <v>27</v>
      </c>
    </row>
    <row r="221" spans="1:16" x14ac:dyDescent="0.2">
      <c r="A221" s="26" t="s">
        <v>52</v>
      </c>
      <c r="E221" s="27" t="s">
        <v>411</v>
      </c>
      <c r="H221" s="49"/>
    </row>
    <row r="222" spans="1:16" x14ac:dyDescent="0.2">
      <c r="A222" s="30" t="s">
        <v>54</v>
      </c>
      <c r="E222" s="29" t="s">
        <v>49</v>
      </c>
      <c r="H222" s="49"/>
    </row>
    <row r="223" spans="1:16" ht="25.5" x14ac:dyDescent="0.2">
      <c r="A223" s="17" t="s">
        <v>47</v>
      </c>
      <c r="B223" s="22" t="s">
        <v>394</v>
      </c>
      <c r="C223" s="22" t="s">
        <v>413</v>
      </c>
      <c r="D223" s="17" t="s">
        <v>49</v>
      </c>
      <c r="E223" s="23" t="s">
        <v>414</v>
      </c>
      <c r="F223" s="24" t="s">
        <v>383</v>
      </c>
      <c r="G223" s="25">
        <v>13</v>
      </c>
      <c r="H223" s="48"/>
      <c r="I223" s="25">
        <f>ROUND(ROUND(H223,1)*ROUND(G223,1),1)</f>
        <v>0</v>
      </c>
      <c r="O223">
        <f>(I223*21)/100</f>
        <v>0</v>
      </c>
      <c r="P223" t="s">
        <v>27</v>
      </c>
    </row>
    <row r="224" spans="1:16" ht="25.5" x14ac:dyDescent="0.2">
      <c r="A224" s="26" t="s">
        <v>52</v>
      </c>
      <c r="E224" s="27" t="s">
        <v>415</v>
      </c>
      <c r="H224" s="49"/>
    </row>
    <row r="225" spans="1:16" x14ac:dyDescent="0.2">
      <c r="A225" s="30" t="s">
        <v>54</v>
      </c>
      <c r="E225" s="29" t="s">
        <v>49</v>
      </c>
      <c r="H225" s="49"/>
    </row>
    <row r="226" spans="1:16" x14ac:dyDescent="0.2">
      <c r="A226" s="17" t="s">
        <v>222</v>
      </c>
      <c r="B226" s="22" t="s">
        <v>398</v>
      </c>
      <c r="C226" s="22" t="s">
        <v>421</v>
      </c>
      <c r="D226" s="17" t="s">
        <v>49</v>
      </c>
      <c r="E226" s="23" t="s">
        <v>422</v>
      </c>
      <c r="F226" s="24" t="s">
        <v>383</v>
      </c>
      <c r="G226" s="25">
        <v>13</v>
      </c>
      <c r="H226" s="48"/>
      <c r="I226" s="25">
        <f>ROUND(ROUND(H226,1)*ROUND(G226,1),1)</f>
        <v>0</v>
      </c>
      <c r="O226">
        <f>(I226*21)/100</f>
        <v>0</v>
      </c>
      <c r="P226" t="s">
        <v>27</v>
      </c>
    </row>
    <row r="227" spans="1:16" x14ac:dyDescent="0.2">
      <c r="A227" s="26" t="s">
        <v>52</v>
      </c>
      <c r="E227" s="27" t="s">
        <v>423</v>
      </c>
      <c r="H227" s="49"/>
    </row>
    <row r="228" spans="1:16" x14ac:dyDescent="0.2">
      <c r="A228" s="30" t="s">
        <v>54</v>
      </c>
      <c r="E228" s="29" t="s">
        <v>49</v>
      </c>
      <c r="H228" s="49"/>
    </row>
    <row r="229" spans="1:16" x14ac:dyDescent="0.2">
      <c r="A229" s="17" t="s">
        <v>222</v>
      </c>
      <c r="B229" s="22" t="s">
        <v>402</v>
      </c>
      <c r="C229" s="22" t="s">
        <v>425</v>
      </c>
      <c r="D229" s="17" t="s">
        <v>49</v>
      </c>
      <c r="E229" s="23" t="s">
        <v>426</v>
      </c>
      <c r="F229" s="24" t="s">
        <v>383</v>
      </c>
      <c r="G229" s="25">
        <v>9</v>
      </c>
      <c r="H229" s="48"/>
      <c r="I229" s="25">
        <f>ROUND(ROUND(H229,1)*ROUND(G229,1),1)</f>
        <v>0</v>
      </c>
      <c r="O229">
        <f>(I229*21)/100</f>
        <v>0</v>
      </c>
      <c r="P229" t="s">
        <v>27</v>
      </c>
    </row>
    <row r="230" spans="1:16" x14ac:dyDescent="0.2">
      <c r="A230" s="26" t="s">
        <v>52</v>
      </c>
      <c r="E230" s="27" t="s">
        <v>427</v>
      </c>
      <c r="H230" s="49"/>
    </row>
    <row r="231" spans="1:16" x14ac:dyDescent="0.2">
      <c r="A231" s="30" t="s">
        <v>54</v>
      </c>
      <c r="E231" s="29" t="s">
        <v>49</v>
      </c>
      <c r="H231" s="49"/>
    </row>
    <row r="232" spans="1:16" x14ac:dyDescent="0.2">
      <c r="A232" s="17" t="s">
        <v>222</v>
      </c>
      <c r="B232" s="22" t="s">
        <v>408</v>
      </c>
      <c r="C232" s="22" t="s">
        <v>429</v>
      </c>
      <c r="D232" s="17" t="s">
        <v>49</v>
      </c>
      <c r="E232" s="23" t="s">
        <v>430</v>
      </c>
      <c r="F232" s="24" t="s">
        <v>383</v>
      </c>
      <c r="G232" s="25">
        <v>11</v>
      </c>
      <c r="H232" s="48"/>
      <c r="I232" s="25">
        <f>ROUND(ROUND(H232,1)*ROUND(G232,1),1)</f>
        <v>0</v>
      </c>
      <c r="O232">
        <f>(I232*21)/100</f>
        <v>0</v>
      </c>
      <c r="P232" t="s">
        <v>27</v>
      </c>
    </row>
    <row r="233" spans="1:16" x14ac:dyDescent="0.2">
      <c r="A233" s="26" t="s">
        <v>52</v>
      </c>
      <c r="E233" s="27" t="s">
        <v>427</v>
      </c>
      <c r="H233" s="49"/>
    </row>
    <row r="234" spans="1:16" x14ac:dyDescent="0.2">
      <c r="A234" s="30" t="s">
        <v>54</v>
      </c>
      <c r="E234" s="29" t="s">
        <v>49</v>
      </c>
      <c r="H234" s="49"/>
    </row>
    <row r="235" spans="1:16" x14ac:dyDescent="0.2">
      <c r="A235" s="17" t="s">
        <v>222</v>
      </c>
      <c r="B235" s="22" t="s">
        <v>412</v>
      </c>
      <c r="C235" s="22" t="s">
        <v>432</v>
      </c>
      <c r="D235" s="17" t="s">
        <v>49</v>
      </c>
      <c r="E235" s="23" t="s">
        <v>433</v>
      </c>
      <c r="F235" s="24" t="s">
        <v>383</v>
      </c>
      <c r="G235" s="25">
        <v>14</v>
      </c>
      <c r="H235" s="48"/>
      <c r="I235" s="25">
        <f>ROUND(ROUND(H235,1)*ROUND(G235,1),1)</f>
        <v>0</v>
      </c>
      <c r="O235">
        <f>(I235*21)/100</f>
        <v>0</v>
      </c>
      <c r="P235" t="s">
        <v>27</v>
      </c>
    </row>
    <row r="236" spans="1:16" x14ac:dyDescent="0.2">
      <c r="A236" s="26" t="s">
        <v>52</v>
      </c>
      <c r="E236" s="27" t="s">
        <v>427</v>
      </c>
      <c r="H236" s="49"/>
    </row>
    <row r="237" spans="1:16" x14ac:dyDescent="0.2">
      <c r="A237" s="30" t="s">
        <v>54</v>
      </c>
      <c r="E237" s="29" t="s">
        <v>49</v>
      </c>
      <c r="H237" s="49"/>
    </row>
    <row r="238" spans="1:16" x14ac:dyDescent="0.2">
      <c r="A238" s="17" t="s">
        <v>222</v>
      </c>
      <c r="B238" s="22" t="s">
        <v>416</v>
      </c>
      <c r="C238" s="22" t="s">
        <v>435</v>
      </c>
      <c r="D238" s="17" t="s">
        <v>49</v>
      </c>
      <c r="E238" s="23" t="s">
        <v>436</v>
      </c>
      <c r="F238" s="24" t="s">
        <v>383</v>
      </c>
      <c r="G238" s="25">
        <v>2</v>
      </c>
      <c r="H238" s="48"/>
      <c r="I238" s="25">
        <f>ROUND(ROUND(H238,1)*ROUND(G238,1),1)</f>
        <v>0</v>
      </c>
      <c r="O238">
        <f>(I238*21)/100</f>
        <v>0</v>
      </c>
      <c r="P238" t="s">
        <v>27</v>
      </c>
    </row>
    <row r="239" spans="1:16" x14ac:dyDescent="0.2">
      <c r="A239" s="26" t="s">
        <v>52</v>
      </c>
      <c r="E239" s="27" t="s">
        <v>437</v>
      </c>
      <c r="H239" s="49"/>
    </row>
    <row r="240" spans="1:16" x14ac:dyDescent="0.2">
      <c r="A240" s="30" t="s">
        <v>54</v>
      </c>
      <c r="E240" s="29" t="s">
        <v>49</v>
      </c>
      <c r="H240" s="49"/>
    </row>
    <row r="241" spans="1:16" x14ac:dyDescent="0.2">
      <c r="A241" s="17" t="s">
        <v>222</v>
      </c>
      <c r="B241" s="22" t="s">
        <v>420</v>
      </c>
      <c r="C241" s="22" t="s">
        <v>439</v>
      </c>
      <c r="D241" s="17" t="s">
        <v>49</v>
      </c>
      <c r="E241" s="23" t="s">
        <v>440</v>
      </c>
      <c r="F241" s="24" t="s">
        <v>383</v>
      </c>
      <c r="G241" s="25">
        <v>1</v>
      </c>
      <c r="H241" s="48"/>
      <c r="I241" s="25">
        <f>ROUND(ROUND(H241,1)*ROUND(G241,1),1)</f>
        <v>0</v>
      </c>
      <c r="O241">
        <f>(I241*21)/100</f>
        <v>0</v>
      </c>
      <c r="P241" t="s">
        <v>27</v>
      </c>
    </row>
    <row r="242" spans="1:16" x14ac:dyDescent="0.2">
      <c r="A242" s="26" t="s">
        <v>52</v>
      </c>
      <c r="E242" s="27" t="s">
        <v>437</v>
      </c>
      <c r="H242" s="49"/>
    </row>
    <row r="243" spans="1:16" x14ac:dyDescent="0.2">
      <c r="A243" s="30" t="s">
        <v>54</v>
      </c>
      <c r="E243" s="29" t="s">
        <v>49</v>
      </c>
      <c r="H243" s="49"/>
    </row>
    <row r="244" spans="1:16" x14ac:dyDescent="0.2">
      <c r="A244" s="17" t="s">
        <v>222</v>
      </c>
      <c r="B244" s="22" t="s">
        <v>424</v>
      </c>
      <c r="C244" s="22" t="s">
        <v>442</v>
      </c>
      <c r="D244" s="17" t="s">
        <v>49</v>
      </c>
      <c r="E244" s="23" t="s">
        <v>443</v>
      </c>
      <c r="F244" s="24" t="s">
        <v>383</v>
      </c>
      <c r="G244" s="25">
        <v>4</v>
      </c>
      <c r="H244" s="48"/>
      <c r="I244" s="25">
        <f>ROUND(ROUND(H244,1)*ROUND(G244,1),1)</f>
        <v>0</v>
      </c>
      <c r="O244">
        <f>(I244*21)/100</f>
        <v>0</v>
      </c>
      <c r="P244" t="s">
        <v>27</v>
      </c>
    </row>
    <row r="245" spans="1:16" x14ac:dyDescent="0.2">
      <c r="A245" s="26" t="s">
        <v>52</v>
      </c>
      <c r="E245" s="27" t="s">
        <v>437</v>
      </c>
      <c r="H245" s="49"/>
    </row>
    <row r="246" spans="1:16" x14ac:dyDescent="0.2">
      <c r="A246" s="30" t="s">
        <v>54</v>
      </c>
      <c r="E246" s="29" t="s">
        <v>49</v>
      </c>
      <c r="H246" s="49"/>
    </row>
    <row r="247" spans="1:16" x14ac:dyDescent="0.2">
      <c r="A247" s="17" t="s">
        <v>222</v>
      </c>
      <c r="B247" s="22" t="s">
        <v>428</v>
      </c>
      <c r="C247" s="22" t="s">
        <v>445</v>
      </c>
      <c r="D247" s="17" t="s">
        <v>49</v>
      </c>
      <c r="E247" s="23" t="s">
        <v>446</v>
      </c>
      <c r="F247" s="24" t="s">
        <v>383</v>
      </c>
      <c r="G247" s="25">
        <v>6</v>
      </c>
      <c r="H247" s="48"/>
      <c r="I247" s="25">
        <f>ROUND(ROUND(H247,1)*ROUND(G247,1),1)</f>
        <v>0</v>
      </c>
      <c r="O247">
        <f>(I247*21)/100</f>
        <v>0</v>
      </c>
      <c r="P247" t="s">
        <v>27</v>
      </c>
    </row>
    <row r="248" spans="1:16" x14ac:dyDescent="0.2">
      <c r="A248" s="26" t="s">
        <v>52</v>
      </c>
      <c r="E248" s="27" t="s">
        <v>437</v>
      </c>
      <c r="H248" s="49"/>
    </row>
    <row r="249" spans="1:16" x14ac:dyDescent="0.2">
      <c r="A249" s="30" t="s">
        <v>54</v>
      </c>
      <c r="E249" s="29" t="s">
        <v>49</v>
      </c>
      <c r="H249" s="49"/>
    </row>
    <row r="250" spans="1:16" x14ac:dyDescent="0.2">
      <c r="A250" s="17" t="s">
        <v>222</v>
      </c>
      <c r="B250" s="22" t="s">
        <v>431</v>
      </c>
      <c r="C250" s="22" t="s">
        <v>448</v>
      </c>
      <c r="D250" s="17" t="s">
        <v>49</v>
      </c>
      <c r="E250" s="23" t="s">
        <v>449</v>
      </c>
      <c r="F250" s="24" t="s">
        <v>383</v>
      </c>
      <c r="G250" s="25">
        <v>2</v>
      </c>
      <c r="H250" s="48"/>
      <c r="I250" s="25">
        <f>ROUND(ROUND(H250,1)*ROUND(G250,1),1)</f>
        <v>0</v>
      </c>
      <c r="O250">
        <f>(I250*21)/100</f>
        <v>0</v>
      </c>
      <c r="P250" t="s">
        <v>27</v>
      </c>
    </row>
    <row r="251" spans="1:16" x14ac:dyDescent="0.2">
      <c r="A251" s="26" t="s">
        <v>52</v>
      </c>
      <c r="E251" s="27" t="s">
        <v>437</v>
      </c>
      <c r="H251" s="49"/>
    </row>
    <row r="252" spans="1:16" x14ac:dyDescent="0.2">
      <c r="A252" s="30" t="s">
        <v>54</v>
      </c>
      <c r="E252" s="29" t="s">
        <v>49</v>
      </c>
      <c r="H252" s="49"/>
    </row>
    <row r="253" spans="1:16" x14ac:dyDescent="0.2">
      <c r="A253" s="17" t="s">
        <v>222</v>
      </c>
      <c r="B253" s="22" t="s">
        <v>434</v>
      </c>
      <c r="C253" s="22" t="s">
        <v>451</v>
      </c>
      <c r="D253" s="17" t="s">
        <v>49</v>
      </c>
      <c r="E253" s="23" t="s">
        <v>452</v>
      </c>
      <c r="F253" s="24" t="s">
        <v>383</v>
      </c>
      <c r="G253" s="25">
        <v>13</v>
      </c>
      <c r="H253" s="48"/>
      <c r="I253" s="25">
        <f>ROUND(ROUND(H253,1)*ROUND(G253,1),1)</f>
        <v>0</v>
      </c>
      <c r="O253">
        <f>(I253*21)/100</f>
        <v>0</v>
      </c>
      <c r="P253" t="s">
        <v>27</v>
      </c>
    </row>
    <row r="254" spans="1:16" x14ac:dyDescent="0.2">
      <c r="A254" s="26" t="s">
        <v>52</v>
      </c>
      <c r="E254" s="27" t="s">
        <v>453</v>
      </c>
      <c r="H254" s="49"/>
    </row>
    <row r="255" spans="1:16" x14ac:dyDescent="0.2">
      <c r="A255" s="30" t="s">
        <v>54</v>
      </c>
      <c r="E255" s="29" t="s">
        <v>49</v>
      </c>
      <c r="H255" s="49"/>
    </row>
    <row r="256" spans="1:16" x14ac:dyDescent="0.2">
      <c r="A256" s="17" t="s">
        <v>222</v>
      </c>
      <c r="B256" s="22" t="s">
        <v>438</v>
      </c>
      <c r="C256" s="22" t="s">
        <v>455</v>
      </c>
      <c r="D256" s="17" t="s">
        <v>49</v>
      </c>
      <c r="E256" s="23" t="s">
        <v>456</v>
      </c>
      <c r="F256" s="24" t="s">
        <v>383</v>
      </c>
      <c r="G256" s="25">
        <v>47</v>
      </c>
      <c r="H256" s="48"/>
      <c r="I256" s="25">
        <f>ROUND(ROUND(H256,1)*ROUND(G256,1),1)</f>
        <v>0</v>
      </c>
      <c r="O256">
        <f>(I256*21)/100</f>
        <v>0</v>
      </c>
      <c r="P256" t="s">
        <v>27</v>
      </c>
    </row>
    <row r="257" spans="1:16" x14ac:dyDescent="0.2">
      <c r="A257" s="26" t="s">
        <v>52</v>
      </c>
      <c r="E257" s="27" t="s">
        <v>457</v>
      </c>
      <c r="H257" s="49"/>
    </row>
    <row r="258" spans="1:16" x14ac:dyDescent="0.2">
      <c r="A258" s="30" t="s">
        <v>54</v>
      </c>
      <c r="E258" s="29" t="s">
        <v>49</v>
      </c>
      <c r="H258" s="49"/>
    </row>
    <row r="259" spans="1:16" x14ac:dyDescent="0.2">
      <c r="A259" s="17" t="s">
        <v>47</v>
      </c>
      <c r="B259" s="22" t="s">
        <v>441</v>
      </c>
      <c r="C259" s="22" t="s">
        <v>476</v>
      </c>
      <c r="D259" s="17" t="s">
        <v>49</v>
      </c>
      <c r="E259" s="23" t="s">
        <v>477</v>
      </c>
      <c r="F259" s="24" t="s">
        <v>383</v>
      </c>
      <c r="G259" s="25">
        <v>13</v>
      </c>
      <c r="H259" s="48"/>
      <c r="I259" s="25">
        <f>ROUND(ROUND(H259,1)*ROUND(G259,1),1)</f>
        <v>0</v>
      </c>
      <c r="O259">
        <f>(I259*21)/100</f>
        <v>0</v>
      </c>
      <c r="P259" t="s">
        <v>27</v>
      </c>
    </row>
    <row r="260" spans="1:16" ht="25.5" x14ac:dyDescent="0.2">
      <c r="A260" s="26" t="s">
        <v>52</v>
      </c>
      <c r="E260" s="27" t="s">
        <v>478</v>
      </c>
      <c r="H260" s="49"/>
    </row>
    <row r="261" spans="1:16" x14ac:dyDescent="0.2">
      <c r="A261" s="30" t="s">
        <v>54</v>
      </c>
      <c r="E261" s="29" t="s">
        <v>49</v>
      </c>
      <c r="H261" s="49"/>
    </row>
    <row r="262" spans="1:16" x14ac:dyDescent="0.2">
      <c r="A262" s="17" t="s">
        <v>47</v>
      </c>
      <c r="B262" s="22" t="s">
        <v>444</v>
      </c>
      <c r="C262" s="22" t="s">
        <v>488</v>
      </c>
      <c r="D262" s="17" t="s">
        <v>49</v>
      </c>
      <c r="E262" s="23" t="s">
        <v>489</v>
      </c>
      <c r="F262" s="24" t="s">
        <v>383</v>
      </c>
      <c r="G262" s="25">
        <v>13</v>
      </c>
      <c r="H262" s="48"/>
      <c r="I262" s="25">
        <f>ROUND(ROUND(H262,1)*ROUND(G262,1),1)</f>
        <v>0</v>
      </c>
      <c r="O262">
        <f>(I262*21)/100</f>
        <v>0</v>
      </c>
      <c r="P262" t="s">
        <v>27</v>
      </c>
    </row>
    <row r="263" spans="1:16" ht="25.5" x14ac:dyDescent="0.2">
      <c r="A263" s="26" t="s">
        <v>52</v>
      </c>
      <c r="E263" s="27" t="s">
        <v>482</v>
      </c>
      <c r="H263" s="49"/>
    </row>
    <row r="264" spans="1:16" x14ac:dyDescent="0.2">
      <c r="A264" s="30" t="s">
        <v>54</v>
      </c>
      <c r="E264" s="29" t="s">
        <v>972</v>
      </c>
      <c r="H264" s="49"/>
    </row>
    <row r="265" spans="1:16" x14ac:dyDescent="0.2">
      <c r="A265" s="17" t="s">
        <v>222</v>
      </c>
      <c r="B265" s="22" t="s">
        <v>447</v>
      </c>
      <c r="C265" s="22" t="s">
        <v>492</v>
      </c>
      <c r="D265" s="17" t="s">
        <v>49</v>
      </c>
      <c r="E265" s="23" t="s">
        <v>493</v>
      </c>
      <c r="F265" s="24" t="s">
        <v>383</v>
      </c>
      <c r="G265" s="25">
        <v>12</v>
      </c>
      <c r="H265" s="48"/>
      <c r="I265" s="25">
        <f>ROUND(ROUND(H265,1)*ROUND(G265,1),1)</f>
        <v>0</v>
      </c>
      <c r="O265">
        <f>(I265*21)/100</f>
        <v>0</v>
      </c>
      <c r="P265" t="s">
        <v>27</v>
      </c>
    </row>
    <row r="266" spans="1:16" ht="25.5" x14ac:dyDescent="0.2">
      <c r="A266" s="26" t="s">
        <v>52</v>
      </c>
      <c r="E266" s="27" t="s">
        <v>494</v>
      </c>
      <c r="H266" s="49"/>
    </row>
    <row r="267" spans="1:16" x14ac:dyDescent="0.2">
      <c r="A267" s="30" t="s">
        <v>54</v>
      </c>
      <c r="E267" s="29" t="s">
        <v>49</v>
      </c>
      <c r="H267" s="49"/>
    </row>
    <row r="268" spans="1:16" x14ac:dyDescent="0.2">
      <c r="A268" s="17" t="s">
        <v>222</v>
      </c>
      <c r="B268" s="22" t="s">
        <v>450</v>
      </c>
      <c r="C268" s="22" t="s">
        <v>496</v>
      </c>
      <c r="D268" s="17" t="s">
        <v>49</v>
      </c>
      <c r="E268" s="23" t="s">
        <v>497</v>
      </c>
      <c r="F268" s="24" t="s">
        <v>383</v>
      </c>
      <c r="G268" s="25">
        <v>1</v>
      </c>
      <c r="H268" s="48"/>
      <c r="I268" s="25">
        <f>ROUND(ROUND(H268,1)*ROUND(G268,1),1)</f>
        <v>0</v>
      </c>
      <c r="O268">
        <f>(I268*21)/100</f>
        <v>0</v>
      </c>
      <c r="P268" t="s">
        <v>27</v>
      </c>
    </row>
    <row r="269" spans="1:16" ht="25.5" x14ac:dyDescent="0.2">
      <c r="A269" s="26" t="s">
        <v>52</v>
      </c>
      <c r="E269" s="27" t="s">
        <v>498</v>
      </c>
      <c r="H269" s="49"/>
    </row>
    <row r="270" spans="1:16" x14ac:dyDescent="0.2">
      <c r="A270" s="30" t="s">
        <v>54</v>
      </c>
      <c r="E270" s="29" t="s">
        <v>49</v>
      </c>
      <c r="H270" s="49"/>
    </row>
    <row r="271" spans="1:16" x14ac:dyDescent="0.2">
      <c r="A271" s="17" t="s">
        <v>47</v>
      </c>
      <c r="B271" s="22" t="s">
        <v>454</v>
      </c>
      <c r="C271" s="22" t="s">
        <v>706</v>
      </c>
      <c r="D271" s="17" t="s">
        <v>49</v>
      </c>
      <c r="E271" s="23" t="s">
        <v>707</v>
      </c>
      <c r="F271" s="24" t="s">
        <v>159</v>
      </c>
      <c r="G271" s="25">
        <v>0.8</v>
      </c>
      <c r="H271" s="48"/>
      <c r="I271" s="25">
        <f>ROUND(ROUND(H271,1)*ROUND(G271,1),1)</f>
        <v>0</v>
      </c>
      <c r="O271">
        <f>(I271*21)/100</f>
        <v>0</v>
      </c>
      <c r="P271" t="s">
        <v>27</v>
      </c>
    </row>
    <row r="272" spans="1:16" ht="25.5" x14ac:dyDescent="0.2">
      <c r="A272" s="26" t="s">
        <v>52</v>
      </c>
      <c r="E272" s="27" t="s">
        <v>708</v>
      </c>
      <c r="H272" s="49"/>
    </row>
    <row r="273" spans="1:18" x14ac:dyDescent="0.2">
      <c r="A273" s="30" t="s">
        <v>54</v>
      </c>
      <c r="E273" s="29" t="s">
        <v>973</v>
      </c>
      <c r="H273" s="49"/>
    </row>
    <row r="274" spans="1:18" x14ac:dyDescent="0.2">
      <c r="A274" s="17" t="s">
        <v>47</v>
      </c>
      <c r="B274" s="22" t="s">
        <v>458</v>
      </c>
      <c r="C274" s="22" t="s">
        <v>710</v>
      </c>
      <c r="D274" s="17" t="s">
        <v>49</v>
      </c>
      <c r="E274" s="23" t="s">
        <v>711</v>
      </c>
      <c r="F274" s="24" t="s">
        <v>110</v>
      </c>
      <c r="G274" s="25">
        <v>3.2</v>
      </c>
      <c r="H274" s="48"/>
      <c r="I274" s="25">
        <f>ROUND(ROUND(H274,1)*ROUND(G274,1),1)</f>
        <v>0</v>
      </c>
      <c r="O274">
        <f>(I274*21)/100</f>
        <v>0</v>
      </c>
      <c r="P274" t="s">
        <v>27</v>
      </c>
    </row>
    <row r="275" spans="1:18" x14ac:dyDescent="0.2">
      <c r="A275" s="26" t="s">
        <v>52</v>
      </c>
      <c r="E275" s="27" t="s">
        <v>712</v>
      </c>
      <c r="H275" s="49"/>
    </row>
    <row r="276" spans="1:18" x14ac:dyDescent="0.2">
      <c r="A276" s="30" t="s">
        <v>54</v>
      </c>
      <c r="E276" s="29" t="s">
        <v>974</v>
      </c>
      <c r="H276" s="49"/>
    </row>
    <row r="277" spans="1:18" x14ac:dyDescent="0.2">
      <c r="A277" s="17" t="s">
        <v>47</v>
      </c>
      <c r="B277" s="22" t="s">
        <v>462</v>
      </c>
      <c r="C277" s="22" t="s">
        <v>500</v>
      </c>
      <c r="D277" s="17" t="s">
        <v>49</v>
      </c>
      <c r="E277" s="23" t="s">
        <v>501</v>
      </c>
      <c r="F277" s="24" t="s">
        <v>140</v>
      </c>
      <c r="G277" s="25">
        <v>297.7</v>
      </c>
      <c r="H277" s="48"/>
      <c r="I277" s="25">
        <f>ROUND(ROUND(H277,1)*ROUND(G277,1),1)</f>
        <v>0</v>
      </c>
      <c r="O277">
        <f>(I277*21)/100</f>
        <v>0</v>
      </c>
      <c r="P277" t="s">
        <v>27</v>
      </c>
    </row>
    <row r="278" spans="1:18" ht="25.5" x14ac:dyDescent="0.2">
      <c r="A278" s="26" t="s">
        <v>52</v>
      </c>
      <c r="E278" s="27" t="s">
        <v>502</v>
      </c>
      <c r="H278" s="49"/>
    </row>
    <row r="279" spans="1:18" x14ac:dyDescent="0.2">
      <c r="A279" s="28" t="s">
        <v>54</v>
      </c>
      <c r="E279" s="29" t="s">
        <v>970</v>
      </c>
      <c r="H279" s="49"/>
    </row>
    <row r="280" spans="1:18" ht="12.75" customHeight="1" x14ac:dyDescent="0.2">
      <c r="A280" s="5" t="s">
        <v>45</v>
      </c>
      <c r="B280" s="5"/>
      <c r="C280" s="32" t="s">
        <v>42</v>
      </c>
      <c r="D280" s="5"/>
      <c r="E280" s="20" t="s">
        <v>503</v>
      </c>
      <c r="F280" s="5"/>
      <c r="G280" s="5"/>
      <c r="H280" s="50"/>
      <c r="I280" s="33">
        <f>0+Q280</f>
        <v>0</v>
      </c>
      <c r="O280">
        <f>0+R280</f>
        <v>0</v>
      </c>
      <c r="Q280">
        <f>0+I281+I284+I287+I290+I293+I296+I299+I302+I305+I308</f>
        <v>0</v>
      </c>
      <c r="R280">
        <f>0+O281+O284+O287+O290+O293+O296+O299+O302+O305+O308</f>
        <v>0</v>
      </c>
    </row>
    <row r="281" spans="1:18" x14ac:dyDescent="0.2">
      <c r="A281" s="17" t="s">
        <v>47</v>
      </c>
      <c r="B281" s="22" t="s">
        <v>466</v>
      </c>
      <c r="C281" s="22" t="s">
        <v>531</v>
      </c>
      <c r="D281" s="17" t="s">
        <v>49</v>
      </c>
      <c r="E281" s="23" t="s">
        <v>532</v>
      </c>
      <c r="F281" s="24" t="s">
        <v>140</v>
      </c>
      <c r="G281" s="25">
        <v>534.70000000000005</v>
      </c>
      <c r="H281" s="48"/>
      <c r="I281" s="25">
        <f>ROUND(ROUND(H281,1)*ROUND(G281,1),1)</f>
        <v>0</v>
      </c>
      <c r="O281">
        <f>(I281*21)/100</f>
        <v>0</v>
      </c>
      <c r="P281" t="s">
        <v>27</v>
      </c>
    </row>
    <row r="282" spans="1:18" ht="25.5" x14ac:dyDescent="0.2">
      <c r="A282" s="26" t="s">
        <v>52</v>
      </c>
      <c r="E282" s="27" t="s">
        <v>533</v>
      </c>
      <c r="H282" s="49"/>
    </row>
    <row r="283" spans="1:18" ht="25.5" x14ac:dyDescent="0.2">
      <c r="A283" s="30" t="s">
        <v>54</v>
      </c>
      <c r="E283" s="29" t="s">
        <v>975</v>
      </c>
      <c r="H283" s="49"/>
    </row>
    <row r="284" spans="1:18" x14ac:dyDescent="0.2">
      <c r="A284" s="17" t="s">
        <v>47</v>
      </c>
      <c r="B284" s="22" t="s">
        <v>467</v>
      </c>
      <c r="C284" s="22" t="s">
        <v>536</v>
      </c>
      <c r="D284" s="17" t="s">
        <v>49</v>
      </c>
      <c r="E284" s="23" t="s">
        <v>537</v>
      </c>
      <c r="F284" s="24" t="s">
        <v>140</v>
      </c>
      <c r="G284" s="25">
        <v>623.4</v>
      </c>
      <c r="H284" s="48"/>
      <c r="I284" s="25">
        <f>ROUND(ROUND(H284,1)*ROUND(G284,1),1)</f>
        <v>0</v>
      </c>
      <c r="O284">
        <f>(I284*21)/100</f>
        <v>0</v>
      </c>
      <c r="P284" t="s">
        <v>27</v>
      </c>
    </row>
    <row r="285" spans="1:18" ht="25.5" x14ac:dyDescent="0.2">
      <c r="A285" s="26" t="s">
        <v>52</v>
      </c>
      <c r="E285" s="27" t="s">
        <v>538</v>
      </c>
      <c r="H285" s="49"/>
    </row>
    <row r="286" spans="1:18" x14ac:dyDescent="0.2">
      <c r="A286" s="30" t="s">
        <v>54</v>
      </c>
      <c r="E286" s="29" t="s">
        <v>976</v>
      </c>
      <c r="H286" s="49"/>
    </row>
    <row r="287" spans="1:18" x14ac:dyDescent="0.2">
      <c r="A287" s="17" t="s">
        <v>47</v>
      </c>
      <c r="B287" s="22" t="s">
        <v>468</v>
      </c>
      <c r="C287" s="22" t="s">
        <v>541</v>
      </c>
      <c r="D287" s="17" t="s">
        <v>49</v>
      </c>
      <c r="E287" s="23" t="s">
        <v>542</v>
      </c>
      <c r="F287" s="24" t="s">
        <v>140</v>
      </c>
      <c r="G287" s="25">
        <v>534.70000000000005</v>
      </c>
      <c r="H287" s="48"/>
      <c r="I287" s="25">
        <f>ROUND(ROUND(H287,1)*ROUND(G287,1),1)</f>
        <v>0</v>
      </c>
      <c r="O287">
        <f>(I287*21)/100</f>
        <v>0</v>
      </c>
      <c r="P287" t="s">
        <v>27</v>
      </c>
    </row>
    <row r="288" spans="1:18" ht="25.5" x14ac:dyDescent="0.2">
      <c r="A288" s="26" t="s">
        <v>52</v>
      </c>
      <c r="E288" s="27" t="s">
        <v>543</v>
      </c>
      <c r="H288" s="49"/>
    </row>
    <row r="289" spans="1:16" ht="25.5" x14ac:dyDescent="0.2">
      <c r="A289" s="30" t="s">
        <v>54</v>
      </c>
      <c r="E289" s="29" t="s">
        <v>975</v>
      </c>
      <c r="H289" s="49"/>
    </row>
    <row r="290" spans="1:16" x14ac:dyDescent="0.2">
      <c r="A290" s="17" t="s">
        <v>47</v>
      </c>
      <c r="B290" s="22" t="s">
        <v>469</v>
      </c>
      <c r="C290" s="22" t="s">
        <v>545</v>
      </c>
      <c r="D290" s="17" t="s">
        <v>49</v>
      </c>
      <c r="E290" s="23" t="s">
        <v>546</v>
      </c>
      <c r="F290" s="24" t="s">
        <v>213</v>
      </c>
      <c r="G290" s="25">
        <v>284</v>
      </c>
      <c r="H290" s="48"/>
      <c r="I290" s="25">
        <f>ROUND(ROUND(H290,1)*ROUND(G290,1),1)</f>
        <v>0</v>
      </c>
      <c r="O290">
        <f>(I290*21)/100</f>
        <v>0</v>
      </c>
      <c r="P290" t="s">
        <v>27</v>
      </c>
    </row>
    <row r="291" spans="1:16" x14ac:dyDescent="0.2">
      <c r="A291" s="26" t="s">
        <v>52</v>
      </c>
      <c r="E291" s="27" t="s">
        <v>547</v>
      </c>
      <c r="H291" s="49"/>
    </row>
    <row r="292" spans="1:16" x14ac:dyDescent="0.2">
      <c r="A292" s="30" t="s">
        <v>54</v>
      </c>
      <c r="E292" s="29" t="s">
        <v>49</v>
      </c>
      <c r="H292" s="49"/>
    </row>
    <row r="293" spans="1:16" ht="25.5" x14ac:dyDescent="0.2">
      <c r="A293" s="17" t="s">
        <v>47</v>
      </c>
      <c r="B293" s="22" t="s">
        <v>471</v>
      </c>
      <c r="C293" s="22" t="s">
        <v>549</v>
      </c>
      <c r="D293" s="17" t="s">
        <v>49</v>
      </c>
      <c r="E293" s="23" t="s">
        <v>550</v>
      </c>
      <c r="F293" s="24" t="s">
        <v>213</v>
      </c>
      <c r="G293" s="25">
        <v>0.1</v>
      </c>
      <c r="H293" s="48"/>
      <c r="I293" s="25">
        <f>ROUND(ROUND(H293,1)*ROUND(G293,1),1)</f>
        <v>0</v>
      </c>
      <c r="O293">
        <f>(I293*21)/100</f>
        <v>0</v>
      </c>
      <c r="P293" t="s">
        <v>27</v>
      </c>
    </row>
    <row r="294" spans="1:16" x14ac:dyDescent="0.2">
      <c r="A294" s="26" t="s">
        <v>52</v>
      </c>
      <c r="E294" s="27" t="s">
        <v>977</v>
      </c>
      <c r="H294" s="49"/>
    </row>
    <row r="295" spans="1:16" x14ac:dyDescent="0.2">
      <c r="A295" s="30" t="s">
        <v>54</v>
      </c>
      <c r="E295" s="29" t="s">
        <v>49</v>
      </c>
      <c r="H295" s="49"/>
    </row>
    <row r="296" spans="1:16" ht="25.5" x14ac:dyDescent="0.2">
      <c r="A296" s="17" t="s">
        <v>47</v>
      </c>
      <c r="B296" s="22" t="s">
        <v>472</v>
      </c>
      <c r="C296" s="22" t="s">
        <v>554</v>
      </c>
      <c r="D296" s="17" t="s">
        <v>49</v>
      </c>
      <c r="E296" s="23" t="s">
        <v>555</v>
      </c>
      <c r="F296" s="24" t="s">
        <v>213</v>
      </c>
      <c r="G296" s="25">
        <v>130.5</v>
      </c>
      <c r="H296" s="48"/>
      <c r="I296" s="25">
        <f>ROUND(ROUND(H296,1)*ROUND(G296,1),1)</f>
        <v>0</v>
      </c>
      <c r="O296">
        <f>(I296*21)/100</f>
        <v>0</v>
      </c>
      <c r="P296" t="s">
        <v>27</v>
      </c>
    </row>
    <row r="297" spans="1:16" x14ac:dyDescent="0.2">
      <c r="A297" s="26" t="s">
        <v>52</v>
      </c>
      <c r="E297" s="27" t="s">
        <v>556</v>
      </c>
      <c r="H297" s="49"/>
    </row>
    <row r="298" spans="1:16" x14ac:dyDescent="0.2">
      <c r="A298" s="30" t="s">
        <v>54</v>
      </c>
      <c r="E298" s="29" t="s">
        <v>978</v>
      </c>
      <c r="H298" s="49"/>
    </row>
    <row r="299" spans="1:16" ht="25.5" x14ac:dyDescent="0.2">
      <c r="A299" s="17" t="s">
        <v>47</v>
      </c>
      <c r="B299" s="22" t="s">
        <v>473</v>
      </c>
      <c r="C299" s="22" t="s">
        <v>559</v>
      </c>
      <c r="D299" s="17" t="s">
        <v>49</v>
      </c>
      <c r="E299" s="23" t="s">
        <v>560</v>
      </c>
      <c r="F299" s="24" t="s">
        <v>213</v>
      </c>
      <c r="G299" s="25">
        <v>153.5</v>
      </c>
      <c r="H299" s="48"/>
      <c r="I299" s="25">
        <f>ROUND(ROUND(H299,1)*ROUND(G299,1),1)</f>
        <v>0</v>
      </c>
      <c r="O299">
        <f>(I299*21)/100</f>
        <v>0</v>
      </c>
      <c r="P299" t="s">
        <v>27</v>
      </c>
    </row>
    <row r="300" spans="1:16" x14ac:dyDescent="0.2">
      <c r="A300" s="26" t="s">
        <v>52</v>
      </c>
      <c r="E300" s="27" t="s">
        <v>561</v>
      </c>
      <c r="H300" s="49"/>
    </row>
    <row r="301" spans="1:16" x14ac:dyDescent="0.2">
      <c r="A301" s="30" t="s">
        <v>54</v>
      </c>
      <c r="E301" s="29" t="s">
        <v>979</v>
      </c>
      <c r="H301" s="49"/>
    </row>
    <row r="302" spans="1:16" x14ac:dyDescent="0.2">
      <c r="A302" s="17" t="s">
        <v>47</v>
      </c>
      <c r="B302" s="22" t="s">
        <v>474</v>
      </c>
      <c r="C302" s="22" t="s">
        <v>564</v>
      </c>
      <c r="D302" s="17" t="s">
        <v>49</v>
      </c>
      <c r="E302" s="23" t="s">
        <v>565</v>
      </c>
      <c r="F302" s="24" t="s">
        <v>213</v>
      </c>
      <c r="G302" s="25">
        <v>167.93787800000001</v>
      </c>
      <c r="H302" s="48"/>
      <c r="I302" s="25">
        <f>ROUND(ROUND(H302,1)*ROUND(G302,1),1)</f>
        <v>0</v>
      </c>
      <c r="O302">
        <f>(I302*21)/100</f>
        <v>0</v>
      </c>
      <c r="P302" t="s">
        <v>27</v>
      </c>
    </row>
    <row r="303" spans="1:16" x14ac:dyDescent="0.2">
      <c r="A303" s="26" t="s">
        <v>52</v>
      </c>
      <c r="E303" s="27" t="s">
        <v>49</v>
      </c>
      <c r="H303" s="49"/>
    </row>
    <row r="304" spans="1:16" x14ac:dyDescent="0.2">
      <c r="A304" s="30" t="s">
        <v>54</v>
      </c>
      <c r="E304" s="29" t="s">
        <v>49</v>
      </c>
      <c r="H304" s="49"/>
    </row>
    <row r="305" spans="1:16" x14ac:dyDescent="0.2">
      <c r="A305" s="17" t="s">
        <v>47</v>
      </c>
      <c r="B305" s="22" t="s">
        <v>491</v>
      </c>
      <c r="C305" s="22" t="s">
        <v>567</v>
      </c>
      <c r="D305" s="17" t="s">
        <v>49</v>
      </c>
      <c r="E305" s="23" t="s">
        <v>568</v>
      </c>
      <c r="F305" s="24" t="s">
        <v>213</v>
      </c>
      <c r="G305" s="25">
        <v>284.04329999999999</v>
      </c>
      <c r="H305" s="48"/>
      <c r="I305" s="25">
        <f>ROUND(ROUND(H305,1)*ROUND(G305,1),1)</f>
        <v>0</v>
      </c>
      <c r="O305">
        <f>(I305*21)/100</f>
        <v>0</v>
      </c>
      <c r="P305" t="s">
        <v>27</v>
      </c>
    </row>
    <row r="306" spans="1:16" ht="25.5" x14ac:dyDescent="0.2">
      <c r="A306" s="26" t="s">
        <v>52</v>
      </c>
      <c r="E306" s="27" t="s">
        <v>569</v>
      </c>
      <c r="H306" s="49"/>
    </row>
    <row r="307" spans="1:16" x14ac:dyDescent="0.2">
      <c r="A307" s="30" t="s">
        <v>54</v>
      </c>
      <c r="E307" s="29" t="s">
        <v>49</v>
      </c>
      <c r="H307" s="49"/>
    </row>
    <row r="308" spans="1:16" x14ac:dyDescent="0.2">
      <c r="A308" s="17" t="s">
        <v>47</v>
      </c>
      <c r="B308" s="22" t="s">
        <v>495</v>
      </c>
      <c r="C308" s="22" t="s">
        <v>571</v>
      </c>
      <c r="D308" s="17" t="s">
        <v>49</v>
      </c>
      <c r="E308" s="23" t="s">
        <v>568</v>
      </c>
      <c r="F308" s="24" t="s">
        <v>213</v>
      </c>
      <c r="G308" s="25">
        <v>284</v>
      </c>
      <c r="H308" s="48"/>
      <c r="I308" s="25">
        <f>ROUND(ROUND(H308,1)*ROUND(G308,1),1)</f>
        <v>0</v>
      </c>
      <c r="O308">
        <f>(I308*21)/100</f>
        <v>0</v>
      </c>
      <c r="P308" t="s">
        <v>27</v>
      </c>
    </row>
    <row r="309" spans="1:16" ht="25.5" x14ac:dyDescent="0.2">
      <c r="A309" s="26" t="s">
        <v>52</v>
      </c>
      <c r="E309" s="27" t="s">
        <v>572</v>
      </c>
      <c r="H309" s="49"/>
    </row>
    <row r="310" spans="1:16" x14ac:dyDescent="0.2">
      <c r="A310" s="28" t="s">
        <v>54</v>
      </c>
      <c r="E310" s="29" t="s">
        <v>49</v>
      </c>
      <c r="H310" s="49"/>
    </row>
  </sheetData>
  <sheetProtection algorithmName="SHA-512" hashValue="VDrRuiRbyrdJqm00s8J6nb7reIx6pcziR4gMbEA5fCeOWQpNx0f9V2KgqBL7mj4p4+CF8LOlRZFtyJKtTUBEkA==" saltValue="Yo1wyq84ywXFrH1IgTPt+g==" spinCount="100000" sheet="1" objects="1" scenarios="1"/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R276"/>
  <sheetViews>
    <sheetView topLeftCell="B1" zoomScaleNormal="100" workbookViewId="0">
      <pane ySplit="8" topLeftCell="A9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0+O9+O148+O155+O162+O181+O185+O255</f>
        <v>0</v>
      </c>
      <c r="P2" t="s">
        <v>26</v>
      </c>
    </row>
    <row r="3" spans="1:18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980</v>
      </c>
      <c r="I3" s="31">
        <f>0+I9+I148+I155+I162+I181+I185+I255</f>
        <v>0</v>
      </c>
      <c r="O3" t="s">
        <v>22</v>
      </c>
      <c r="P3" t="s">
        <v>25</v>
      </c>
    </row>
    <row r="4" spans="1:18" ht="15" customHeight="1" x14ac:dyDescent="0.2">
      <c r="A4" t="s">
        <v>16</v>
      </c>
      <c r="B4" s="10" t="s">
        <v>17</v>
      </c>
      <c r="C4" s="43" t="s">
        <v>18</v>
      </c>
      <c r="D4" s="38"/>
      <c r="E4" s="11" t="s">
        <v>19</v>
      </c>
      <c r="F4" s="1"/>
      <c r="G4" s="1"/>
      <c r="H4" s="9"/>
      <c r="I4" s="9"/>
      <c r="O4" t="s">
        <v>23</v>
      </c>
      <c r="P4" t="s">
        <v>25</v>
      </c>
    </row>
    <row r="5" spans="1:18" ht="12.75" customHeight="1" x14ac:dyDescent="0.2">
      <c r="A5" t="s">
        <v>20</v>
      </c>
      <c r="B5" s="13" t="s">
        <v>21</v>
      </c>
      <c r="C5" s="44" t="s">
        <v>980</v>
      </c>
      <c r="D5" s="45"/>
      <c r="E5" s="14" t="s">
        <v>981</v>
      </c>
      <c r="F5" s="5"/>
      <c r="G5" s="5"/>
      <c r="H5" s="5"/>
      <c r="I5" s="5"/>
      <c r="O5" t="s">
        <v>24</v>
      </c>
      <c r="P5" t="s">
        <v>27</v>
      </c>
    </row>
    <row r="6" spans="1:18" ht="12.75" customHeight="1" x14ac:dyDescent="0.2">
      <c r="A6" s="42" t="s">
        <v>29</v>
      </c>
      <c r="B6" s="42" t="s">
        <v>31</v>
      </c>
      <c r="C6" s="42" t="s">
        <v>32</v>
      </c>
      <c r="D6" s="42" t="s">
        <v>33</v>
      </c>
      <c r="E6" s="42" t="s">
        <v>34</v>
      </c>
      <c r="F6" s="42" t="s">
        <v>36</v>
      </c>
      <c r="G6" s="42" t="s">
        <v>38</v>
      </c>
      <c r="H6" s="42" t="s">
        <v>40</v>
      </c>
      <c r="I6" s="42"/>
    </row>
    <row r="7" spans="1:18" ht="12.75" customHeight="1" x14ac:dyDescent="0.2">
      <c r="A7" s="42"/>
      <c r="B7" s="42"/>
      <c r="C7" s="42"/>
      <c r="D7" s="42"/>
      <c r="E7" s="42"/>
      <c r="F7" s="42"/>
      <c r="G7" s="42"/>
      <c r="H7" s="12" t="s">
        <v>41</v>
      </c>
      <c r="I7" s="12" t="s">
        <v>43</v>
      </c>
    </row>
    <row r="8" spans="1:18" ht="12.75" customHeight="1" x14ac:dyDescent="0.2">
      <c r="A8" s="12" t="s">
        <v>30</v>
      </c>
      <c r="B8" s="12" t="s">
        <v>25</v>
      </c>
      <c r="C8" s="12" t="s">
        <v>27</v>
      </c>
      <c r="D8" s="12" t="s">
        <v>26</v>
      </c>
      <c r="E8" s="12" t="s">
        <v>35</v>
      </c>
      <c r="F8" s="12" t="s">
        <v>37</v>
      </c>
      <c r="G8" s="12" t="s">
        <v>39</v>
      </c>
      <c r="H8" s="12" t="s">
        <v>42</v>
      </c>
      <c r="I8" s="12" t="s">
        <v>44</v>
      </c>
    </row>
    <row r="9" spans="1:18" ht="12.75" customHeight="1" x14ac:dyDescent="0.2">
      <c r="A9" s="18" t="s">
        <v>45</v>
      </c>
      <c r="B9" s="18"/>
      <c r="C9" s="19" t="s">
        <v>25</v>
      </c>
      <c r="D9" s="18"/>
      <c r="E9" s="20" t="s">
        <v>99</v>
      </c>
      <c r="F9" s="18"/>
      <c r="G9" s="18"/>
      <c r="H9" s="47"/>
      <c r="I9" s="21">
        <f>0+Q9</f>
        <v>0</v>
      </c>
      <c r="O9">
        <f>0+R9</f>
        <v>0</v>
      </c>
      <c r="Q9">
        <f>0+I10+I13+I16+I19+I22+I25+I28+I31+I34+I37+I40+I43+I46+I49+I52+I55+I58+I61+I64+I67+I70+I73+I76+I79+I82+I85+I88+I91+I94+I97+I100+I103+I106+I109+I112+I115+I118+I121+I124+I127+I130+I133+I136+I139+I142+I145</f>
        <v>0</v>
      </c>
      <c r="R9">
        <f>0+O10+O13+O16+O19+O22+O25+O28+O31+O34+O37+O40+O43+O46+O49+O52+O55+O58+O61+O64+O67+O70+O73+O76+O79+O82+O85+O88+O91+O94+O97+O100+O103+O106+O109+O112+O115+O118+O121+O124+O127+O130+O133+O136+O139+O142+O145</f>
        <v>0</v>
      </c>
    </row>
    <row r="10" spans="1:18" x14ac:dyDescent="0.2">
      <c r="A10" s="17" t="s">
        <v>47</v>
      </c>
      <c r="B10" s="22" t="s">
        <v>25</v>
      </c>
      <c r="C10" s="22" t="s">
        <v>982</v>
      </c>
      <c r="D10" s="17" t="s">
        <v>49</v>
      </c>
      <c r="E10" s="23" t="s">
        <v>983</v>
      </c>
      <c r="F10" s="24" t="s">
        <v>383</v>
      </c>
      <c r="G10" s="25">
        <v>8</v>
      </c>
      <c r="H10" s="48"/>
      <c r="I10" s="25">
        <f>ROUND(ROUND(H10,1)*ROUND(G10,1),1)</f>
        <v>0</v>
      </c>
      <c r="O10">
        <f>(I10*21)/100</f>
        <v>0</v>
      </c>
      <c r="P10" t="s">
        <v>27</v>
      </c>
    </row>
    <row r="11" spans="1:18" ht="25.5" x14ac:dyDescent="0.2">
      <c r="A11" s="26" t="s">
        <v>52</v>
      </c>
      <c r="E11" s="27" t="s">
        <v>984</v>
      </c>
      <c r="H11" s="49"/>
    </row>
    <row r="12" spans="1:18" x14ac:dyDescent="0.2">
      <c r="A12" s="30" t="s">
        <v>54</v>
      </c>
      <c r="E12" s="29" t="s">
        <v>985</v>
      </c>
      <c r="H12" s="49"/>
    </row>
    <row r="13" spans="1:18" x14ac:dyDescent="0.2">
      <c r="A13" s="17" t="s">
        <v>47</v>
      </c>
      <c r="B13" s="22" t="s">
        <v>27</v>
      </c>
      <c r="C13" s="22" t="s">
        <v>986</v>
      </c>
      <c r="D13" s="17" t="s">
        <v>49</v>
      </c>
      <c r="E13" s="23" t="s">
        <v>987</v>
      </c>
      <c r="F13" s="24" t="s">
        <v>383</v>
      </c>
      <c r="G13" s="25">
        <v>5</v>
      </c>
      <c r="H13" s="48"/>
      <c r="I13" s="25">
        <f>ROUND(ROUND(H13,1)*ROUND(G13,1),1)</f>
        <v>0</v>
      </c>
      <c r="O13">
        <f>(I13*21)/100</f>
        <v>0</v>
      </c>
      <c r="P13" t="s">
        <v>27</v>
      </c>
    </row>
    <row r="14" spans="1:18" ht="25.5" x14ac:dyDescent="0.2">
      <c r="A14" s="26" t="s">
        <v>52</v>
      </c>
      <c r="E14" s="27" t="s">
        <v>988</v>
      </c>
      <c r="H14" s="49"/>
    </row>
    <row r="15" spans="1:18" x14ac:dyDescent="0.2">
      <c r="A15" s="30" t="s">
        <v>54</v>
      </c>
      <c r="E15" s="29" t="s">
        <v>49</v>
      </c>
      <c r="H15" s="49"/>
    </row>
    <row r="16" spans="1:18" x14ac:dyDescent="0.2">
      <c r="A16" s="17" t="s">
        <v>47</v>
      </c>
      <c r="B16" s="22" t="s">
        <v>26</v>
      </c>
      <c r="C16" s="22" t="s">
        <v>989</v>
      </c>
      <c r="D16" s="17" t="s">
        <v>49</v>
      </c>
      <c r="E16" s="23" t="s">
        <v>990</v>
      </c>
      <c r="F16" s="24" t="s">
        <v>383</v>
      </c>
      <c r="G16" s="25">
        <v>1</v>
      </c>
      <c r="H16" s="48"/>
      <c r="I16" s="25">
        <f>ROUND(ROUND(H16,1)*ROUND(G16,1),1)</f>
        <v>0</v>
      </c>
      <c r="O16">
        <f>(I16*21)/100</f>
        <v>0</v>
      </c>
      <c r="P16" t="s">
        <v>27</v>
      </c>
    </row>
    <row r="17" spans="1:16" ht="25.5" x14ac:dyDescent="0.2">
      <c r="A17" s="26" t="s">
        <v>52</v>
      </c>
      <c r="E17" s="27" t="s">
        <v>988</v>
      </c>
      <c r="H17" s="49"/>
    </row>
    <row r="18" spans="1:16" x14ac:dyDescent="0.2">
      <c r="A18" s="30" t="s">
        <v>54</v>
      </c>
      <c r="E18" s="29" t="s">
        <v>49</v>
      </c>
      <c r="H18" s="49"/>
    </row>
    <row r="19" spans="1:16" x14ac:dyDescent="0.2">
      <c r="A19" s="17" t="s">
        <v>47</v>
      </c>
      <c r="B19" s="22" t="s">
        <v>35</v>
      </c>
      <c r="C19" s="22" t="s">
        <v>991</v>
      </c>
      <c r="D19" s="17" t="s">
        <v>49</v>
      </c>
      <c r="E19" s="23" t="s">
        <v>992</v>
      </c>
      <c r="F19" s="24" t="s">
        <v>383</v>
      </c>
      <c r="G19" s="25">
        <v>2</v>
      </c>
      <c r="H19" s="48"/>
      <c r="I19" s="25">
        <f>ROUND(ROUND(H19,1)*ROUND(G19,1),1)</f>
        <v>0</v>
      </c>
      <c r="O19">
        <f>(I19*21)/100</f>
        <v>0</v>
      </c>
      <c r="P19" t="s">
        <v>27</v>
      </c>
    </row>
    <row r="20" spans="1:16" ht="25.5" x14ac:dyDescent="0.2">
      <c r="A20" s="26" t="s">
        <v>52</v>
      </c>
      <c r="E20" s="27" t="s">
        <v>988</v>
      </c>
      <c r="H20" s="49"/>
    </row>
    <row r="21" spans="1:16" x14ac:dyDescent="0.2">
      <c r="A21" s="30" t="s">
        <v>54</v>
      </c>
      <c r="E21" s="29" t="s">
        <v>49</v>
      </c>
      <c r="H21" s="49"/>
    </row>
    <row r="22" spans="1:16" x14ac:dyDescent="0.2">
      <c r="A22" s="17" t="s">
        <v>47</v>
      </c>
      <c r="B22" s="22" t="s">
        <v>37</v>
      </c>
      <c r="C22" s="22" t="s">
        <v>993</v>
      </c>
      <c r="D22" s="17" t="s">
        <v>49</v>
      </c>
      <c r="E22" s="23" t="s">
        <v>994</v>
      </c>
      <c r="F22" s="24" t="s">
        <v>383</v>
      </c>
      <c r="G22" s="25">
        <v>6</v>
      </c>
      <c r="H22" s="48"/>
      <c r="I22" s="25">
        <f>ROUND(ROUND(H22,1)*ROUND(G22,1),1)</f>
        <v>0</v>
      </c>
      <c r="O22">
        <f>(I22*21)/100</f>
        <v>0</v>
      </c>
      <c r="P22" t="s">
        <v>27</v>
      </c>
    </row>
    <row r="23" spans="1:16" ht="38.25" x14ac:dyDescent="0.2">
      <c r="A23" s="26" t="s">
        <v>52</v>
      </c>
      <c r="E23" s="27" t="s">
        <v>995</v>
      </c>
      <c r="H23" s="49"/>
    </row>
    <row r="24" spans="1:16" x14ac:dyDescent="0.2">
      <c r="A24" s="30" t="s">
        <v>54</v>
      </c>
      <c r="E24" s="29" t="s">
        <v>996</v>
      </c>
      <c r="H24" s="49"/>
    </row>
    <row r="25" spans="1:16" x14ac:dyDescent="0.2">
      <c r="A25" s="17" t="s">
        <v>47</v>
      </c>
      <c r="B25" s="22" t="s">
        <v>39</v>
      </c>
      <c r="C25" s="22" t="s">
        <v>997</v>
      </c>
      <c r="D25" s="17" t="s">
        <v>49</v>
      </c>
      <c r="E25" s="23" t="s">
        <v>998</v>
      </c>
      <c r="F25" s="24" t="s">
        <v>383</v>
      </c>
      <c r="G25" s="25">
        <v>4</v>
      </c>
      <c r="H25" s="48"/>
      <c r="I25" s="25">
        <f>ROUND(ROUND(H25,1)*ROUND(G25,1),1)</f>
        <v>0</v>
      </c>
      <c r="O25">
        <f>(I25*21)/100</f>
        <v>0</v>
      </c>
      <c r="P25" t="s">
        <v>27</v>
      </c>
    </row>
    <row r="26" spans="1:16" ht="38.25" x14ac:dyDescent="0.2">
      <c r="A26" s="26" t="s">
        <v>52</v>
      </c>
      <c r="E26" s="27" t="s">
        <v>999</v>
      </c>
      <c r="H26" s="49"/>
    </row>
    <row r="27" spans="1:16" x14ac:dyDescent="0.2">
      <c r="A27" s="30" t="s">
        <v>54</v>
      </c>
      <c r="E27" s="29" t="s">
        <v>142</v>
      </c>
      <c r="H27" s="49"/>
    </row>
    <row r="28" spans="1:16" x14ac:dyDescent="0.2">
      <c r="A28" s="17" t="s">
        <v>47</v>
      </c>
      <c r="B28" s="22" t="s">
        <v>66</v>
      </c>
      <c r="C28" s="22" t="s">
        <v>1000</v>
      </c>
      <c r="D28" s="17" t="s">
        <v>49</v>
      </c>
      <c r="E28" s="23" t="s">
        <v>1001</v>
      </c>
      <c r="F28" s="24" t="s">
        <v>383</v>
      </c>
      <c r="G28" s="25">
        <v>6</v>
      </c>
      <c r="H28" s="48"/>
      <c r="I28" s="25">
        <f>ROUND(ROUND(H28,1)*ROUND(G28,1),1)</f>
        <v>0</v>
      </c>
      <c r="O28">
        <f>(I28*21)/100</f>
        <v>0</v>
      </c>
      <c r="P28" t="s">
        <v>27</v>
      </c>
    </row>
    <row r="29" spans="1:16" ht="25.5" x14ac:dyDescent="0.2">
      <c r="A29" s="26" t="s">
        <v>52</v>
      </c>
      <c r="E29" s="27" t="s">
        <v>1002</v>
      </c>
      <c r="H29" s="49"/>
    </row>
    <row r="30" spans="1:16" x14ac:dyDescent="0.2">
      <c r="A30" s="30" t="s">
        <v>54</v>
      </c>
      <c r="E30" s="29" t="s">
        <v>49</v>
      </c>
      <c r="H30" s="49"/>
    </row>
    <row r="31" spans="1:16" x14ac:dyDescent="0.2">
      <c r="A31" s="17" t="s">
        <v>47</v>
      </c>
      <c r="B31" s="22" t="s">
        <v>69</v>
      </c>
      <c r="C31" s="22" t="s">
        <v>1003</v>
      </c>
      <c r="D31" s="17" t="s">
        <v>49</v>
      </c>
      <c r="E31" s="23" t="s">
        <v>1004</v>
      </c>
      <c r="F31" s="24" t="s">
        <v>383</v>
      </c>
      <c r="G31" s="25">
        <v>4</v>
      </c>
      <c r="H31" s="48"/>
      <c r="I31" s="25">
        <f>ROUND(ROUND(H31,1)*ROUND(G31,1),1)</f>
        <v>0</v>
      </c>
      <c r="O31">
        <f>(I31*21)/100</f>
        <v>0</v>
      </c>
      <c r="P31" t="s">
        <v>27</v>
      </c>
    </row>
    <row r="32" spans="1:16" ht="25.5" x14ac:dyDescent="0.2">
      <c r="A32" s="26" t="s">
        <v>52</v>
      </c>
      <c r="E32" s="27" t="s">
        <v>1002</v>
      </c>
      <c r="H32" s="49"/>
    </row>
    <row r="33" spans="1:16" x14ac:dyDescent="0.2">
      <c r="A33" s="30" t="s">
        <v>54</v>
      </c>
      <c r="E33" s="29" t="s">
        <v>49</v>
      </c>
      <c r="H33" s="49"/>
    </row>
    <row r="34" spans="1:16" x14ac:dyDescent="0.2">
      <c r="A34" s="17" t="s">
        <v>47</v>
      </c>
      <c r="B34" s="22" t="s">
        <v>42</v>
      </c>
      <c r="C34" s="22" t="s">
        <v>579</v>
      </c>
      <c r="D34" s="17" t="s">
        <v>49</v>
      </c>
      <c r="E34" s="23" t="s">
        <v>580</v>
      </c>
      <c r="F34" s="24" t="s">
        <v>110</v>
      </c>
      <c r="G34" s="25">
        <v>6.8</v>
      </c>
      <c r="H34" s="48"/>
      <c r="I34" s="25">
        <f>ROUND(ROUND(H34,1)*ROUND(G34,1),1)</f>
        <v>0</v>
      </c>
      <c r="O34">
        <f>(I34*21)/100</f>
        <v>0</v>
      </c>
      <c r="P34" t="s">
        <v>27</v>
      </c>
    </row>
    <row r="35" spans="1:16" ht="25.5" x14ac:dyDescent="0.2">
      <c r="A35" s="26" t="s">
        <v>52</v>
      </c>
      <c r="E35" s="27" t="s">
        <v>122</v>
      </c>
      <c r="H35" s="49"/>
    </row>
    <row r="36" spans="1:16" x14ac:dyDescent="0.2">
      <c r="A36" s="30" t="s">
        <v>54</v>
      </c>
      <c r="E36" s="29" t="s">
        <v>1005</v>
      </c>
      <c r="H36" s="49"/>
    </row>
    <row r="37" spans="1:16" x14ac:dyDescent="0.2">
      <c r="A37" s="17" t="s">
        <v>47</v>
      </c>
      <c r="B37" s="22" t="s">
        <v>44</v>
      </c>
      <c r="C37" s="22" t="s">
        <v>583</v>
      </c>
      <c r="D37" s="17" t="s">
        <v>49</v>
      </c>
      <c r="E37" s="23" t="s">
        <v>584</v>
      </c>
      <c r="F37" s="24" t="s">
        <v>110</v>
      </c>
      <c r="G37" s="25">
        <v>6.8</v>
      </c>
      <c r="H37" s="48"/>
      <c r="I37" s="25">
        <f>ROUND(ROUND(H37,1)*ROUND(G37,1),1)</f>
        <v>0</v>
      </c>
      <c r="O37">
        <f>(I37*21)/100</f>
        <v>0</v>
      </c>
      <c r="P37" t="s">
        <v>27</v>
      </c>
    </row>
    <row r="38" spans="1:16" ht="25.5" x14ac:dyDescent="0.2">
      <c r="A38" s="26" t="s">
        <v>52</v>
      </c>
      <c r="E38" s="27" t="s">
        <v>126</v>
      </c>
      <c r="H38" s="49"/>
    </row>
    <row r="39" spans="1:16" x14ac:dyDescent="0.2">
      <c r="A39" s="30" t="s">
        <v>54</v>
      </c>
      <c r="E39" s="29" t="s">
        <v>1005</v>
      </c>
      <c r="H39" s="49"/>
    </row>
    <row r="40" spans="1:16" x14ac:dyDescent="0.2">
      <c r="A40" s="17" t="s">
        <v>47</v>
      </c>
      <c r="B40" s="22" t="s">
        <v>76</v>
      </c>
      <c r="C40" s="22" t="s">
        <v>656</v>
      </c>
      <c r="D40" s="17" t="s">
        <v>49</v>
      </c>
      <c r="E40" s="23" t="s">
        <v>657</v>
      </c>
      <c r="F40" s="24" t="s">
        <v>110</v>
      </c>
      <c r="G40" s="25">
        <v>6.8</v>
      </c>
      <c r="H40" s="48"/>
      <c r="I40" s="25">
        <f>ROUND(ROUND(H40,1)*ROUND(G40,1),1)</f>
        <v>0</v>
      </c>
      <c r="O40">
        <f>(I40*21)/100</f>
        <v>0</v>
      </c>
      <c r="P40" t="s">
        <v>27</v>
      </c>
    </row>
    <row r="41" spans="1:16" ht="25.5" x14ac:dyDescent="0.2">
      <c r="A41" s="26" t="s">
        <v>52</v>
      </c>
      <c r="E41" s="27" t="s">
        <v>658</v>
      </c>
      <c r="H41" s="49"/>
    </row>
    <row r="42" spans="1:16" x14ac:dyDescent="0.2">
      <c r="A42" s="30" t="s">
        <v>54</v>
      </c>
      <c r="E42" s="29" t="s">
        <v>1005</v>
      </c>
      <c r="H42" s="49"/>
    </row>
    <row r="43" spans="1:16" ht="25.5" x14ac:dyDescent="0.2">
      <c r="A43" s="17" t="s">
        <v>47</v>
      </c>
      <c r="B43" s="22" t="s">
        <v>79</v>
      </c>
      <c r="C43" s="22" t="s">
        <v>590</v>
      </c>
      <c r="D43" s="17" t="s">
        <v>49</v>
      </c>
      <c r="E43" s="23" t="s">
        <v>591</v>
      </c>
      <c r="F43" s="24" t="s">
        <v>110</v>
      </c>
      <c r="G43" s="25">
        <v>13</v>
      </c>
      <c r="H43" s="48"/>
      <c r="I43" s="25">
        <f>ROUND(ROUND(H43,1)*ROUND(G43,1),1)</f>
        <v>0</v>
      </c>
      <c r="O43">
        <f>(I43*21)/100</f>
        <v>0</v>
      </c>
      <c r="P43" t="s">
        <v>27</v>
      </c>
    </row>
    <row r="44" spans="1:16" ht="25.5" x14ac:dyDescent="0.2">
      <c r="A44" s="26" t="s">
        <v>52</v>
      </c>
      <c r="E44" s="27" t="s">
        <v>126</v>
      </c>
      <c r="H44" s="49"/>
    </row>
    <row r="45" spans="1:16" x14ac:dyDescent="0.2">
      <c r="A45" s="30" t="s">
        <v>54</v>
      </c>
      <c r="E45" s="29" t="s">
        <v>1006</v>
      </c>
      <c r="H45" s="49"/>
    </row>
    <row r="46" spans="1:16" x14ac:dyDescent="0.2">
      <c r="A46" s="17" t="s">
        <v>47</v>
      </c>
      <c r="B46" s="22" t="s">
        <v>82</v>
      </c>
      <c r="C46" s="22" t="s">
        <v>146</v>
      </c>
      <c r="D46" s="17" t="s">
        <v>49</v>
      </c>
      <c r="E46" s="23" t="s">
        <v>147</v>
      </c>
      <c r="F46" s="24" t="s">
        <v>148</v>
      </c>
      <c r="G46" s="25">
        <v>50</v>
      </c>
      <c r="H46" s="48"/>
      <c r="I46" s="25">
        <f>ROUND(ROUND(H46,1)*ROUND(G46,1),1)</f>
        <v>0</v>
      </c>
      <c r="O46">
        <f>(I46*21)/100</f>
        <v>0</v>
      </c>
      <c r="P46" t="s">
        <v>27</v>
      </c>
    </row>
    <row r="47" spans="1:16" x14ac:dyDescent="0.2">
      <c r="A47" s="26" t="s">
        <v>52</v>
      </c>
      <c r="E47" s="27" t="s">
        <v>149</v>
      </c>
      <c r="H47" s="49"/>
    </row>
    <row r="48" spans="1:16" x14ac:dyDescent="0.2">
      <c r="A48" s="30" t="s">
        <v>54</v>
      </c>
      <c r="E48" s="29" t="s">
        <v>49</v>
      </c>
      <c r="H48" s="49"/>
    </row>
    <row r="49" spans="1:16" x14ac:dyDescent="0.2">
      <c r="A49" s="17" t="s">
        <v>47</v>
      </c>
      <c r="B49" s="22" t="s">
        <v>85</v>
      </c>
      <c r="C49" s="22" t="s">
        <v>150</v>
      </c>
      <c r="D49" s="17" t="s">
        <v>49</v>
      </c>
      <c r="E49" s="23" t="s">
        <v>151</v>
      </c>
      <c r="F49" s="24" t="s">
        <v>152</v>
      </c>
      <c r="G49" s="25">
        <v>50</v>
      </c>
      <c r="H49" s="48"/>
      <c r="I49" s="25">
        <f>ROUND(ROUND(H49,1)*ROUND(G49,1),1)</f>
        <v>0</v>
      </c>
      <c r="O49">
        <f>(I49*21)/100</f>
        <v>0</v>
      </c>
      <c r="P49" t="s">
        <v>27</v>
      </c>
    </row>
    <row r="50" spans="1:16" x14ac:dyDescent="0.2">
      <c r="A50" s="26" t="s">
        <v>52</v>
      </c>
      <c r="E50" s="27" t="s">
        <v>149</v>
      </c>
      <c r="H50" s="49"/>
    </row>
    <row r="51" spans="1:16" x14ac:dyDescent="0.2">
      <c r="A51" s="30" t="s">
        <v>54</v>
      </c>
      <c r="E51" s="29" t="s">
        <v>49</v>
      </c>
      <c r="H51" s="49"/>
    </row>
    <row r="52" spans="1:16" x14ac:dyDescent="0.2">
      <c r="A52" s="17" t="s">
        <v>47</v>
      </c>
      <c r="B52" s="22" t="s">
        <v>88</v>
      </c>
      <c r="C52" s="22" t="s">
        <v>161</v>
      </c>
      <c r="D52" s="17" t="s">
        <v>49</v>
      </c>
      <c r="E52" s="23" t="s">
        <v>162</v>
      </c>
      <c r="F52" s="24" t="s">
        <v>159</v>
      </c>
      <c r="G52" s="25">
        <v>786.1</v>
      </c>
      <c r="H52" s="48"/>
      <c r="I52" s="25">
        <f>ROUND(ROUND(H52,1)*ROUND(G52,1),1)</f>
        <v>0</v>
      </c>
      <c r="O52">
        <f>(I52*21)/100</f>
        <v>0</v>
      </c>
      <c r="P52" t="s">
        <v>27</v>
      </c>
    </row>
    <row r="53" spans="1:16" ht="25.5" x14ac:dyDescent="0.2">
      <c r="A53" s="26" t="s">
        <v>52</v>
      </c>
      <c r="E53" s="27" t="s">
        <v>1007</v>
      </c>
      <c r="H53" s="49"/>
    </row>
    <row r="54" spans="1:16" x14ac:dyDescent="0.2">
      <c r="A54" s="30" t="s">
        <v>54</v>
      </c>
      <c r="E54" s="29" t="s">
        <v>1008</v>
      </c>
      <c r="H54" s="49"/>
    </row>
    <row r="55" spans="1:16" x14ac:dyDescent="0.2">
      <c r="A55" s="17" t="s">
        <v>47</v>
      </c>
      <c r="B55" s="22" t="s">
        <v>91</v>
      </c>
      <c r="C55" s="22" t="s">
        <v>165</v>
      </c>
      <c r="D55" s="17" t="s">
        <v>49</v>
      </c>
      <c r="E55" s="23" t="s">
        <v>166</v>
      </c>
      <c r="F55" s="24" t="s">
        <v>159</v>
      </c>
      <c r="G55" s="25">
        <v>1030.3</v>
      </c>
      <c r="H55" s="48"/>
      <c r="I55" s="25">
        <f>ROUND(ROUND(H55,1)*ROUND(G55,1),1)</f>
        <v>0</v>
      </c>
      <c r="O55">
        <f>(I55*21)/100</f>
        <v>0</v>
      </c>
      <c r="P55" t="s">
        <v>27</v>
      </c>
    </row>
    <row r="56" spans="1:16" ht="25.5" x14ac:dyDescent="0.2">
      <c r="A56" s="26" t="s">
        <v>52</v>
      </c>
      <c r="E56" s="27" t="s">
        <v>167</v>
      </c>
      <c r="H56" s="49"/>
    </row>
    <row r="57" spans="1:16" x14ac:dyDescent="0.2">
      <c r="A57" s="30" t="s">
        <v>54</v>
      </c>
      <c r="E57" s="29" t="s">
        <v>49</v>
      </c>
      <c r="H57" s="49"/>
    </row>
    <row r="58" spans="1:16" x14ac:dyDescent="0.2">
      <c r="A58" s="17" t="s">
        <v>47</v>
      </c>
      <c r="B58" s="22" t="s">
        <v>94</v>
      </c>
      <c r="C58" s="22" t="s">
        <v>168</v>
      </c>
      <c r="D58" s="17" t="s">
        <v>49</v>
      </c>
      <c r="E58" s="23" t="s">
        <v>169</v>
      </c>
      <c r="F58" s="24" t="s">
        <v>159</v>
      </c>
      <c r="G58" s="25">
        <v>1030.3</v>
      </c>
      <c r="H58" s="48"/>
      <c r="I58" s="25">
        <f>ROUND(ROUND(H58,1)*ROUND(G58,1),1)</f>
        <v>0</v>
      </c>
      <c r="O58">
        <f>(I58*21)/100</f>
        <v>0</v>
      </c>
      <c r="P58" t="s">
        <v>27</v>
      </c>
    </row>
    <row r="59" spans="1:16" x14ac:dyDescent="0.2">
      <c r="A59" s="26" t="s">
        <v>52</v>
      </c>
      <c r="E59" s="27" t="s">
        <v>160</v>
      </c>
      <c r="H59" s="49"/>
    </row>
    <row r="60" spans="1:16" x14ac:dyDescent="0.2">
      <c r="A60" s="30" t="s">
        <v>54</v>
      </c>
      <c r="E60" s="29" t="s">
        <v>49</v>
      </c>
      <c r="H60" s="49"/>
    </row>
    <row r="61" spans="1:16" x14ac:dyDescent="0.2">
      <c r="A61" s="17" t="s">
        <v>47</v>
      </c>
      <c r="B61" s="22" t="s">
        <v>97</v>
      </c>
      <c r="C61" s="22" t="s">
        <v>170</v>
      </c>
      <c r="D61" s="17" t="s">
        <v>49</v>
      </c>
      <c r="E61" s="23" t="s">
        <v>171</v>
      </c>
      <c r="F61" s="24" t="s">
        <v>159</v>
      </c>
      <c r="G61" s="25">
        <v>12.6</v>
      </c>
      <c r="H61" s="48"/>
      <c r="I61" s="25">
        <f>ROUND(ROUND(H61,1)*ROUND(G61,1),1)</f>
        <v>0</v>
      </c>
      <c r="O61">
        <f>(I61*21)/100</f>
        <v>0</v>
      </c>
      <c r="P61" t="s">
        <v>27</v>
      </c>
    </row>
    <row r="62" spans="1:16" x14ac:dyDescent="0.2">
      <c r="A62" s="26" t="s">
        <v>52</v>
      </c>
      <c r="E62" s="27" t="s">
        <v>172</v>
      </c>
      <c r="H62" s="49"/>
    </row>
    <row r="63" spans="1:16" x14ac:dyDescent="0.2">
      <c r="A63" s="30" t="s">
        <v>54</v>
      </c>
      <c r="E63" s="29" t="s">
        <v>1009</v>
      </c>
      <c r="H63" s="49"/>
    </row>
    <row r="64" spans="1:16" x14ac:dyDescent="0.2">
      <c r="A64" s="17" t="s">
        <v>47</v>
      </c>
      <c r="B64" s="22" t="s">
        <v>100</v>
      </c>
      <c r="C64" s="22" t="s">
        <v>598</v>
      </c>
      <c r="D64" s="17" t="s">
        <v>49</v>
      </c>
      <c r="E64" s="23" t="s">
        <v>599</v>
      </c>
      <c r="F64" s="24" t="s">
        <v>159</v>
      </c>
      <c r="G64" s="25">
        <v>8.4</v>
      </c>
      <c r="H64" s="48"/>
      <c r="I64" s="25">
        <f>ROUND(ROUND(H64,1)*ROUND(G64,1),1)</f>
        <v>0</v>
      </c>
      <c r="O64">
        <f>(I64*21)/100</f>
        <v>0</v>
      </c>
      <c r="P64" t="s">
        <v>27</v>
      </c>
    </row>
    <row r="65" spans="1:16" ht="25.5" x14ac:dyDescent="0.2">
      <c r="A65" s="26" t="s">
        <v>52</v>
      </c>
      <c r="E65" s="27" t="s">
        <v>167</v>
      </c>
      <c r="H65" s="49"/>
    </row>
    <row r="66" spans="1:16" x14ac:dyDescent="0.2">
      <c r="A66" s="30" t="s">
        <v>54</v>
      </c>
      <c r="E66" s="29" t="s">
        <v>49</v>
      </c>
      <c r="H66" s="49"/>
    </row>
    <row r="67" spans="1:16" x14ac:dyDescent="0.2">
      <c r="A67" s="17" t="s">
        <v>47</v>
      </c>
      <c r="B67" s="22" t="s">
        <v>176</v>
      </c>
      <c r="C67" s="22" t="s">
        <v>177</v>
      </c>
      <c r="D67" s="17" t="s">
        <v>49</v>
      </c>
      <c r="E67" s="23" t="s">
        <v>178</v>
      </c>
      <c r="F67" s="24" t="s">
        <v>159</v>
      </c>
      <c r="G67" s="25">
        <v>21</v>
      </c>
      <c r="H67" s="48"/>
      <c r="I67" s="25">
        <f>ROUND(ROUND(H67,1)*ROUND(G67,1),1)</f>
        <v>0</v>
      </c>
      <c r="O67">
        <f>(I67*21)/100</f>
        <v>0</v>
      </c>
      <c r="P67" t="s">
        <v>27</v>
      </c>
    </row>
    <row r="68" spans="1:16" x14ac:dyDescent="0.2">
      <c r="A68" s="26" t="s">
        <v>52</v>
      </c>
      <c r="E68" s="27" t="s">
        <v>179</v>
      </c>
      <c r="H68" s="49"/>
    </row>
    <row r="69" spans="1:16" x14ac:dyDescent="0.2">
      <c r="A69" s="30" t="s">
        <v>54</v>
      </c>
      <c r="E69" s="29" t="s">
        <v>1010</v>
      </c>
      <c r="H69" s="49"/>
    </row>
    <row r="70" spans="1:16" x14ac:dyDescent="0.2">
      <c r="A70" s="17" t="s">
        <v>47</v>
      </c>
      <c r="B70" s="22" t="s">
        <v>181</v>
      </c>
      <c r="C70" s="22" t="s">
        <v>182</v>
      </c>
      <c r="D70" s="17" t="s">
        <v>49</v>
      </c>
      <c r="E70" s="23" t="s">
        <v>183</v>
      </c>
      <c r="F70" s="24" t="s">
        <v>110</v>
      </c>
      <c r="G70" s="25">
        <v>1854.2</v>
      </c>
      <c r="H70" s="48"/>
      <c r="I70" s="25">
        <f>ROUND(ROUND(H70,1)*ROUND(G70,1),1)</f>
        <v>0</v>
      </c>
      <c r="O70">
        <f>(I70*21)/100</f>
        <v>0</v>
      </c>
      <c r="P70" t="s">
        <v>27</v>
      </c>
    </row>
    <row r="71" spans="1:16" ht="25.5" x14ac:dyDescent="0.2">
      <c r="A71" s="26" t="s">
        <v>52</v>
      </c>
      <c r="E71" s="27" t="s">
        <v>184</v>
      </c>
      <c r="H71" s="49"/>
    </row>
    <row r="72" spans="1:16" x14ac:dyDescent="0.2">
      <c r="A72" s="30" t="s">
        <v>54</v>
      </c>
      <c r="E72" s="29" t="s">
        <v>49</v>
      </c>
      <c r="H72" s="49"/>
    </row>
    <row r="73" spans="1:16" x14ac:dyDescent="0.2">
      <c r="A73" s="17" t="s">
        <v>47</v>
      </c>
      <c r="B73" s="22" t="s">
        <v>185</v>
      </c>
      <c r="C73" s="22" t="s">
        <v>186</v>
      </c>
      <c r="D73" s="17" t="s">
        <v>49</v>
      </c>
      <c r="E73" s="23" t="s">
        <v>187</v>
      </c>
      <c r="F73" s="24" t="s">
        <v>110</v>
      </c>
      <c r="G73" s="25">
        <v>1854.2</v>
      </c>
      <c r="H73" s="48"/>
      <c r="I73" s="25">
        <f>ROUND(ROUND(H73,1)*ROUND(G73,1),1)</f>
        <v>0</v>
      </c>
      <c r="O73">
        <f>(I73*21)/100</f>
        <v>0</v>
      </c>
      <c r="P73" t="s">
        <v>27</v>
      </c>
    </row>
    <row r="74" spans="1:16" ht="25.5" x14ac:dyDescent="0.2">
      <c r="A74" s="26" t="s">
        <v>52</v>
      </c>
      <c r="E74" s="27" t="s">
        <v>184</v>
      </c>
      <c r="H74" s="49"/>
    </row>
    <row r="75" spans="1:16" x14ac:dyDescent="0.2">
      <c r="A75" s="30" t="s">
        <v>54</v>
      </c>
      <c r="E75" s="29" t="s">
        <v>49</v>
      </c>
      <c r="H75" s="49"/>
    </row>
    <row r="76" spans="1:16" x14ac:dyDescent="0.2">
      <c r="A76" s="17" t="s">
        <v>47</v>
      </c>
      <c r="B76" s="22" t="s">
        <v>188</v>
      </c>
      <c r="C76" s="22" t="s">
        <v>189</v>
      </c>
      <c r="D76" s="17" t="s">
        <v>49</v>
      </c>
      <c r="E76" s="23" t="s">
        <v>190</v>
      </c>
      <c r="F76" s="24" t="s">
        <v>159</v>
      </c>
      <c r="G76" s="25">
        <v>1051.3</v>
      </c>
      <c r="H76" s="48"/>
      <c r="I76" s="25">
        <f>ROUND(ROUND(H76,1)*ROUND(G76,1),1)</f>
        <v>0</v>
      </c>
      <c r="O76">
        <f>(I76*21)/100</f>
        <v>0</v>
      </c>
      <c r="P76" t="s">
        <v>27</v>
      </c>
    </row>
    <row r="77" spans="1:16" ht="25.5" x14ac:dyDescent="0.2">
      <c r="A77" s="26" t="s">
        <v>52</v>
      </c>
      <c r="E77" s="27" t="s">
        <v>191</v>
      </c>
      <c r="H77" s="49"/>
    </row>
    <row r="78" spans="1:16" x14ac:dyDescent="0.2">
      <c r="A78" s="30" t="s">
        <v>54</v>
      </c>
      <c r="E78" s="29" t="s">
        <v>1011</v>
      </c>
      <c r="H78" s="49"/>
    </row>
    <row r="79" spans="1:16" x14ac:dyDescent="0.2">
      <c r="A79" s="17" t="s">
        <v>47</v>
      </c>
      <c r="B79" s="22" t="s">
        <v>193</v>
      </c>
      <c r="C79" s="22" t="s">
        <v>194</v>
      </c>
      <c r="D79" s="17" t="s">
        <v>18</v>
      </c>
      <c r="E79" s="23" t="s">
        <v>195</v>
      </c>
      <c r="F79" s="24" t="s">
        <v>159</v>
      </c>
      <c r="G79" s="25">
        <v>682.9</v>
      </c>
      <c r="H79" s="48"/>
      <c r="I79" s="25">
        <f>ROUND(ROUND(H79,1)*ROUND(G79,1),1)</f>
        <v>0</v>
      </c>
      <c r="O79">
        <f>(I79*21)/100</f>
        <v>0</v>
      </c>
      <c r="P79" t="s">
        <v>27</v>
      </c>
    </row>
    <row r="80" spans="1:16" ht="25.5" x14ac:dyDescent="0.2">
      <c r="A80" s="26" t="s">
        <v>52</v>
      </c>
      <c r="E80" s="27" t="s">
        <v>196</v>
      </c>
      <c r="H80" s="49"/>
    </row>
    <row r="81" spans="1:16" x14ac:dyDescent="0.2">
      <c r="A81" s="30" t="s">
        <v>54</v>
      </c>
      <c r="E81" s="29" t="s">
        <v>1012</v>
      </c>
      <c r="H81" s="49"/>
    </row>
    <row r="82" spans="1:16" x14ac:dyDescent="0.2">
      <c r="A82" s="17" t="s">
        <v>47</v>
      </c>
      <c r="B82" s="22" t="s">
        <v>198</v>
      </c>
      <c r="C82" s="22" t="s">
        <v>194</v>
      </c>
      <c r="D82" s="17" t="s">
        <v>199</v>
      </c>
      <c r="E82" s="23" t="s">
        <v>195</v>
      </c>
      <c r="F82" s="24" t="s">
        <v>159</v>
      </c>
      <c r="G82" s="25">
        <v>368.4</v>
      </c>
      <c r="H82" s="48"/>
      <c r="I82" s="25">
        <f>ROUND(ROUND(H82,1)*ROUND(G82,1),1)</f>
        <v>0</v>
      </c>
      <c r="O82">
        <f>(I82*21)/100</f>
        <v>0</v>
      </c>
      <c r="P82" t="s">
        <v>27</v>
      </c>
    </row>
    <row r="83" spans="1:16" ht="25.5" x14ac:dyDescent="0.2">
      <c r="A83" s="26" t="s">
        <v>52</v>
      </c>
      <c r="E83" s="27" t="s">
        <v>200</v>
      </c>
      <c r="H83" s="49"/>
    </row>
    <row r="84" spans="1:16" x14ac:dyDescent="0.2">
      <c r="A84" s="30" t="s">
        <v>54</v>
      </c>
      <c r="E84" s="29" t="s">
        <v>1013</v>
      </c>
      <c r="H84" s="49"/>
    </row>
    <row r="85" spans="1:16" x14ac:dyDescent="0.2">
      <c r="A85" s="17" t="s">
        <v>47</v>
      </c>
      <c r="B85" s="22" t="s">
        <v>202</v>
      </c>
      <c r="C85" s="22" t="s">
        <v>203</v>
      </c>
      <c r="D85" s="17" t="s">
        <v>18</v>
      </c>
      <c r="E85" s="23" t="s">
        <v>204</v>
      </c>
      <c r="F85" s="24" t="s">
        <v>159</v>
      </c>
      <c r="G85" s="25">
        <v>1055</v>
      </c>
      <c r="H85" s="48"/>
      <c r="I85" s="25">
        <f>ROUND(ROUND(H85,1)*ROUND(G85,1),1)</f>
        <v>0</v>
      </c>
      <c r="O85">
        <f>(I85*21)/100</f>
        <v>0</v>
      </c>
      <c r="P85" t="s">
        <v>27</v>
      </c>
    </row>
    <row r="86" spans="1:16" ht="25.5" x14ac:dyDescent="0.2">
      <c r="A86" s="26" t="s">
        <v>52</v>
      </c>
      <c r="E86" s="27" t="s">
        <v>205</v>
      </c>
      <c r="H86" s="49"/>
    </row>
    <row r="87" spans="1:16" ht="25.5" x14ac:dyDescent="0.2">
      <c r="A87" s="30" t="s">
        <v>54</v>
      </c>
      <c r="E87" s="29" t="s">
        <v>1014</v>
      </c>
      <c r="H87" s="49"/>
    </row>
    <row r="88" spans="1:16" x14ac:dyDescent="0.2">
      <c r="A88" s="17" t="s">
        <v>47</v>
      </c>
      <c r="B88" s="22" t="s">
        <v>207</v>
      </c>
      <c r="C88" s="22" t="s">
        <v>203</v>
      </c>
      <c r="D88" s="17" t="s">
        <v>199</v>
      </c>
      <c r="E88" s="23" t="s">
        <v>204</v>
      </c>
      <c r="F88" s="24" t="s">
        <v>159</v>
      </c>
      <c r="G88" s="25">
        <v>372.1</v>
      </c>
      <c r="H88" s="48"/>
      <c r="I88" s="25">
        <f>ROUND(ROUND(H88,1)*ROUND(G88,1),1)</f>
        <v>0</v>
      </c>
      <c r="O88">
        <f>(I88*21)/100</f>
        <v>0</v>
      </c>
      <c r="P88" t="s">
        <v>27</v>
      </c>
    </row>
    <row r="89" spans="1:16" ht="25.5" x14ac:dyDescent="0.2">
      <c r="A89" s="26" t="s">
        <v>52</v>
      </c>
      <c r="E89" s="27" t="s">
        <v>208</v>
      </c>
      <c r="H89" s="49"/>
    </row>
    <row r="90" spans="1:16" ht="25.5" x14ac:dyDescent="0.2">
      <c r="A90" s="30" t="s">
        <v>54</v>
      </c>
      <c r="E90" s="29" t="s">
        <v>1015</v>
      </c>
      <c r="H90" s="49"/>
    </row>
    <row r="91" spans="1:16" x14ac:dyDescent="0.2">
      <c r="A91" s="17" t="s">
        <v>47</v>
      </c>
      <c r="B91" s="22" t="s">
        <v>210</v>
      </c>
      <c r="C91" s="22" t="s">
        <v>211</v>
      </c>
      <c r="D91" s="17" t="s">
        <v>49</v>
      </c>
      <c r="E91" s="23" t="s">
        <v>212</v>
      </c>
      <c r="F91" s="24" t="s">
        <v>213</v>
      </c>
      <c r="G91" s="25">
        <v>736.8</v>
      </c>
      <c r="H91" s="48"/>
      <c r="I91" s="25">
        <f>ROUND(ROUND(H91,1)*ROUND(G91,1),1)</f>
        <v>0</v>
      </c>
      <c r="O91">
        <f>(I91*21)/100</f>
        <v>0</v>
      </c>
      <c r="P91" t="s">
        <v>27</v>
      </c>
    </row>
    <row r="92" spans="1:16" x14ac:dyDescent="0.2">
      <c r="A92" s="26" t="s">
        <v>52</v>
      </c>
      <c r="E92" s="27" t="s">
        <v>214</v>
      </c>
      <c r="H92" s="49"/>
    </row>
    <row r="93" spans="1:16" x14ac:dyDescent="0.2">
      <c r="A93" s="30" t="s">
        <v>54</v>
      </c>
      <c r="E93" s="29" t="s">
        <v>1016</v>
      </c>
      <c r="H93" s="49"/>
    </row>
    <row r="94" spans="1:16" x14ac:dyDescent="0.2">
      <c r="A94" s="17" t="s">
        <v>47</v>
      </c>
      <c r="B94" s="22" t="s">
        <v>216</v>
      </c>
      <c r="C94" s="22" t="s">
        <v>217</v>
      </c>
      <c r="D94" s="17" t="s">
        <v>18</v>
      </c>
      <c r="E94" s="23" t="s">
        <v>218</v>
      </c>
      <c r="F94" s="24" t="s">
        <v>159</v>
      </c>
      <c r="G94" s="25">
        <v>615.70000000000005</v>
      </c>
      <c r="H94" s="48"/>
      <c r="I94" s="25">
        <f>ROUND(ROUND(H94,1)*ROUND(G94,1),1)</f>
        <v>0</v>
      </c>
      <c r="O94">
        <f>(I94*21)/100</f>
        <v>0</v>
      </c>
      <c r="P94" t="s">
        <v>27</v>
      </c>
    </row>
    <row r="95" spans="1:16" ht="25.5" x14ac:dyDescent="0.2">
      <c r="A95" s="26" t="s">
        <v>52</v>
      </c>
      <c r="E95" s="27" t="s">
        <v>219</v>
      </c>
      <c r="H95" s="49"/>
    </row>
    <row r="96" spans="1:16" x14ac:dyDescent="0.2">
      <c r="A96" s="30" t="s">
        <v>54</v>
      </c>
      <c r="E96" s="29" t="s">
        <v>49</v>
      </c>
      <c r="H96" s="49"/>
    </row>
    <row r="97" spans="1:16" x14ac:dyDescent="0.2">
      <c r="A97" s="17" t="s">
        <v>47</v>
      </c>
      <c r="B97" s="22" t="s">
        <v>220</v>
      </c>
      <c r="C97" s="22" t="s">
        <v>217</v>
      </c>
      <c r="D97" s="17" t="s">
        <v>199</v>
      </c>
      <c r="E97" s="23" t="s">
        <v>218</v>
      </c>
      <c r="F97" s="24" t="s">
        <v>159</v>
      </c>
      <c r="G97" s="25">
        <v>6.4</v>
      </c>
      <c r="H97" s="48"/>
      <c r="I97" s="25">
        <f>ROUND(ROUND(H97,1)*ROUND(G97,1),1)</f>
        <v>0</v>
      </c>
      <c r="O97">
        <f>(I97*21)/100</f>
        <v>0</v>
      </c>
      <c r="P97" t="s">
        <v>27</v>
      </c>
    </row>
    <row r="98" spans="1:16" ht="25.5" x14ac:dyDescent="0.2">
      <c r="A98" s="26" t="s">
        <v>52</v>
      </c>
      <c r="E98" s="27" t="s">
        <v>221</v>
      </c>
      <c r="H98" s="49"/>
    </row>
    <row r="99" spans="1:16" x14ac:dyDescent="0.2">
      <c r="A99" s="30" t="s">
        <v>54</v>
      </c>
      <c r="E99" s="29" t="s">
        <v>49</v>
      </c>
      <c r="H99" s="49"/>
    </row>
    <row r="100" spans="1:16" x14ac:dyDescent="0.2">
      <c r="A100" s="17" t="s">
        <v>222</v>
      </c>
      <c r="B100" s="22" t="s">
        <v>223</v>
      </c>
      <c r="C100" s="22" t="s">
        <v>224</v>
      </c>
      <c r="D100" s="17" t="s">
        <v>49</v>
      </c>
      <c r="E100" s="23" t="s">
        <v>225</v>
      </c>
      <c r="F100" s="24" t="s">
        <v>213</v>
      </c>
      <c r="G100" s="25">
        <v>11.8</v>
      </c>
      <c r="H100" s="48"/>
      <c r="I100" s="25">
        <f>ROUND(ROUND(H100,1)*ROUND(G100,1),1)</f>
        <v>0</v>
      </c>
      <c r="O100">
        <f>(I100*21)/100</f>
        <v>0</v>
      </c>
      <c r="P100" t="s">
        <v>27</v>
      </c>
    </row>
    <row r="101" spans="1:16" x14ac:dyDescent="0.2">
      <c r="A101" s="26" t="s">
        <v>52</v>
      </c>
      <c r="E101" s="27" t="s">
        <v>226</v>
      </c>
      <c r="H101" s="49"/>
    </row>
    <row r="102" spans="1:16" x14ac:dyDescent="0.2">
      <c r="A102" s="30" t="s">
        <v>54</v>
      </c>
      <c r="E102" s="29" t="s">
        <v>1017</v>
      </c>
      <c r="H102" s="49"/>
    </row>
    <row r="103" spans="1:16" ht="25.5" x14ac:dyDescent="0.2">
      <c r="A103" s="17" t="s">
        <v>47</v>
      </c>
      <c r="B103" s="22" t="s">
        <v>228</v>
      </c>
      <c r="C103" s="22" t="s">
        <v>229</v>
      </c>
      <c r="D103" s="17" t="s">
        <v>18</v>
      </c>
      <c r="E103" s="23" t="s">
        <v>230</v>
      </c>
      <c r="F103" s="24" t="s">
        <v>159</v>
      </c>
      <c r="G103" s="25">
        <v>67.2</v>
      </c>
      <c r="H103" s="48"/>
      <c r="I103" s="25">
        <f>ROUND(ROUND(H103,1)*ROUND(G103,1),1)</f>
        <v>0</v>
      </c>
      <c r="O103">
        <f>(I103*21)/100</f>
        <v>0</v>
      </c>
      <c r="P103" t="s">
        <v>27</v>
      </c>
    </row>
    <row r="104" spans="1:16" ht="25.5" x14ac:dyDescent="0.2">
      <c r="A104" s="26" t="s">
        <v>52</v>
      </c>
      <c r="E104" s="27" t="s">
        <v>231</v>
      </c>
      <c r="H104" s="49"/>
    </row>
    <row r="105" spans="1:16" x14ac:dyDescent="0.2">
      <c r="A105" s="30" t="s">
        <v>54</v>
      </c>
      <c r="E105" s="29" t="s">
        <v>49</v>
      </c>
      <c r="H105" s="49"/>
    </row>
    <row r="106" spans="1:16" ht="25.5" x14ac:dyDescent="0.2">
      <c r="A106" s="17" t="s">
        <v>47</v>
      </c>
      <c r="B106" s="22" t="s">
        <v>232</v>
      </c>
      <c r="C106" s="22" t="s">
        <v>229</v>
      </c>
      <c r="D106" s="17" t="s">
        <v>199</v>
      </c>
      <c r="E106" s="23" t="s">
        <v>230</v>
      </c>
      <c r="F106" s="24" t="s">
        <v>159</v>
      </c>
      <c r="G106" s="25">
        <v>5.6</v>
      </c>
      <c r="H106" s="48"/>
      <c r="I106" s="25">
        <f>ROUND(ROUND(H106,1)*ROUND(G106,1),1)</f>
        <v>0</v>
      </c>
      <c r="O106">
        <f>(I106*21)/100</f>
        <v>0</v>
      </c>
      <c r="P106" t="s">
        <v>27</v>
      </c>
    </row>
    <row r="107" spans="1:16" ht="25.5" x14ac:dyDescent="0.2">
      <c r="A107" s="26" t="s">
        <v>52</v>
      </c>
      <c r="E107" s="27" t="s">
        <v>233</v>
      </c>
      <c r="H107" s="49"/>
    </row>
    <row r="108" spans="1:16" x14ac:dyDescent="0.2">
      <c r="A108" s="30" t="s">
        <v>54</v>
      </c>
      <c r="E108" s="29" t="s">
        <v>49</v>
      </c>
      <c r="H108" s="49"/>
    </row>
    <row r="109" spans="1:16" x14ac:dyDescent="0.2">
      <c r="A109" s="17" t="s">
        <v>222</v>
      </c>
      <c r="B109" s="22" t="s">
        <v>234</v>
      </c>
      <c r="C109" s="22" t="s">
        <v>224</v>
      </c>
      <c r="D109" s="17" t="s">
        <v>49</v>
      </c>
      <c r="E109" s="23" t="s">
        <v>225</v>
      </c>
      <c r="F109" s="24" t="s">
        <v>213</v>
      </c>
      <c r="G109" s="25">
        <v>10.4</v>
      </c>
      <c r="H109" s="48"/>
      <c r="I109" s="25">
        <f>ROUND(ROUND(H109,1)*ROUND(G109,1),1)</f>
        <v>0</v>
      </c>
      <c r="O109">
        <f>(I109*21)/100</f>
        <v>0</v>
      </c>
      <c r="P109" t="s">
        <v>27</v>
      </c>
    </row>
    <row r="110" spans="1:16" x14ac:dyDescent="0.2">
      <c r="A110" s="26" t="s">
        <v>52</v>
      </c>
      <c r="E110" s="27" t="s">
        <v>235</v>
      </c>
      <c r="H110" s="49"/>
    </row>
    <row r="111" spans="1:16" x14ac:dyDescent="0.2">
      <c r="A111" s="30" t="s">
        <v>54</v>
      </c>
      <c r="E111" s="29" t="s">
        <v>1018</v>
      </c>
      <c r="H111" s="49"/>
    </row>
    <row r="112" spans="1:16" x14ac:dyDescent="0.2">
      <c r="A112" s="17" t="s">
        <v>47</v>
      </c>
      <c r="B112" s="22" t="s">
        <v>237</v>
      </c>
      <c r="C112" s="22" t="s">
        <v>238</v>
      </c>
      <c r="D112" s="17" t="s">
        <v>18</v>
      </c>
      <c r="E112" s="23" t="s">
        <v>239</v>
      </c>
      <c r="F112" s="24" t="s">
        <v>159</v>
      </c>
      <c r="G112" s="25">
        <v>226.6</v>
      </c>
      <c r="H112" s="48"/>
      <c r="I112" s="25">
        <f>ROUND(ROUND(H112,1)*ROUND(G112,1),1)</f>
        <v>0</v>
      </c>
      <c r="O112">
        <f>(I112*21)/100</f>
        <v>0</v>
      </c>
      <c r="P112" t="s">
        <v>27</v>
      </c>
    </row>
    <row r="113" spans="1:16" ht="25.5" x14ac:dyDescent="0.2">
      <c r="A113" s="26" t="s">
        <v>52</v>
      </c>
      <c r="E113" s="27" t="s">
        <v>240</v>
      </c>
      <c r="H113" s="49"/>
    </row>
    <row r="114" spans="1:16" x14ac:dyDescent="0.2">
      <c r="A114" s="30" t="s">
        <v>54</v>
      </c>
      <c r="E114" s="29" t="s">
        <v>49</v>
      </c>
      <c r="H114" s="49"/>
    </row>
    <row r="115" spans="1:16" x14ac:dyDescent="0.2">
      <c r="A115" s="17" t="s">
        <v>222</v>
      </c>
      <c r="B115" s="22" t="s">
        <v>241</v>
      </c>
      <c r="C115" s="22" t="s">
        <v>242</v>
      </c>
      <c r="D115" s="17" t="s">
        <v>49</v>
      </c>
      <c r="E115" s="23" t="s">
        <v>243</v>
      </c>
      <c r="F115" s="24" t="s">
        <v>213</v>
      </c>
      <c r="G115" s="25">
        <v>453.1</v>
      </c>
      <c r="H115" s="48"/>
      <c r="I115" s="25">
        <f>ROUND(ROUND(H115,1)*ROUND(G115,1),1)</f>
        <v>0</v>
      </c>
      <c r="O115">
        <f>(I115*21)/100</f>
        <v>0</v>
      </c>
      <c r="P115" t="s">
        <v>27</v>
      </c>
    </row>
    <row r="116" spans="1:16" x14ac:dyDescent="0.2">
      <c r="A116" s="26" t="s">
        <v>52</v>
      </c>
      <c r="E116" s="27" t="s">
        <v>244</v>
      </c>
      <c r="H116" s="49"/>
    </row>
    <row r="117" spans="1:16" x14ac:dyDescent="0.2">
      <c r="A117" s="30" t="s">
        <v>54</v>
      </c>
      <c r="E117" s="29" t="s">
        <v>1019</v>
      </c>
      <c r="H117" s="49"/>
    </row>
    <row r="118" spans="1:16" x14ac:dyDescent="0.2">
      <c r="A118" s="17" t="s">
        <v>47</v>
      </c>
      <c r="B118" s="22" t="s">
        <v>246</v>
      </c>
      <c r="C118" s="22" t="s">
        <v>238</v>
      </c>
      <c r="D118" s="17" t="s">
        <v>199</v>
      </c>
      <c r="E118" s="23" t="s">
        <v>239</v>
      </c>
      <c r="F118" s="24" t="s">
        <v>159</v>
      </c>
      <c r="G118" s="25">
        <v>11</v>
      </c>
      <c r="H118" s="48"/>
      <c r="I118" s="25">
        <f>ROUND(ROUND(H118,1)*ROUND(G118,1),1)</f>
        <v>0</v>
      </c>
      <c r="O118">
        <f>(I118*21)/100</f>
        <v>0</v>
      </c>
      <c r="P118" t="s">
        <v>27</v>
      </c>
    </row>
    <row r="119" spans="1:16" x14ac:dyDescent="0.2">
      <c r="A119" s="26" t="s">
        <v>52</v>
      </c>
      <c r="E119" s="27" t="s">
        <v>247</v>
      </c>
      <c r="H119" s="49"/>
    </row>
    <row r="120" spans="1:16" x14ac:dyDescent="0.2">
      <c r="A120" s="30" t="s">
        <v>54</v>
      </c>
      <c r="E120" s="29" t="s">
        <v>1020</v>
      </c>
      <c r="H120" s="49"/>
    </row>
    <row r="121" spans="1:16" x14ac:dyDescent="0.2">
      <c r="A121" s="17" t="s">
        <v>222</v>
      </c>
      <c r="B121" s="22" t="s">
        <v>249</v>
      </c>
      <c r="C121" s="22" t="s">
        <v>250</v>
      </c>
      <c r="D121" s="17" t="s">
        <v>49</v>
      </c>
      <c r="E121" s="23" t="s">
        <v>251</v>
      </c>
      <c r="F121" s="24" t="s">
        <v>213</v>
      </c>
      <c r="G121" s="25">
        <v>20.399999999999999</v>
      </c>
      <c r="H121" s="48"/>
      <c r="I121" s="25">
        <f>ROUND(ROUND(H121,1)*ROUND(G121,1),1)</f>
        <v>0</v>
      </c>
      <c r="O121">
        <f>(I121*21)/100</f>
        <v>0</v>
      </c>
      <c r="P121" t="s">
        <v>27</v>
      </c>
    </row>
    <row r="122" spans="1:16" x14ac:dyDescent="0.2">
      <c r="A122" s="26" t="s">
        <v>52</v>
      </c>
      <c r="E122" s="27" t="s">
        <v>252</v>
      </c>
      <c r="H122" s="49"/>
    </row>
    <row r="123" spans="1:16" x14ac:dyDescent="0.2">
      <c r="A123" s="30" t="s">
        <v>54</v>
      </c>
      <c r="E123" s="29" t="s">
        <v>1021</v>
      </c>
      <c r="H123" s="49"/>
    </row>
    <row r="124" spans="1:16" ht="25.5" x14ac:dyDescent="0.2">
      <c r="A124" s="17" t="s">
        <v>47</v>
      </c>
      <c r="B124" s="22" t="s">
        <v>254</v>
      </c>
      <c r="C124" s="22" t="s">
        <v>255</v>
      </c>
      <c r="D124" s="17" t="s">
        <v>49</v>
      </c>
      <c r="E124" s="23" t="s">
        <v>256</v>
      </c>
      <c r="F124" s="24" t="s">
        <v>110</v>
      </c>
      <c r="G124" s="25">
        <v>3930.5</v>
      </c>
      <c r="H124" s="48"/>
      <c r="I124" s="25">
        <f>ROUND(ROUND(H124,1)*ROUND(G124,1),1)</f>
        <v>0</v>
      </c>
      <c r="O124">
        <f>(I124*21)/100</f>
        <v>0</v>
      </c>
      <c r="P124" t="s">
        <v>27</v>
      </c>
    </row>
    <row r="125" spans="1:16" ht="25.5" x14ac:dyDescent="0.2">
      <c r="A125" s="26" t="s">
        <v>52</v>
      </c>
      <c r="E125" s="27" t="s">
        <v>1022</v>
      </c>
      <c r="H125" s="49"/>
    </row>
    <row r="126" spans="1:16" x14ac:dyDescent="0.2">
      <c r="A126" s="30" t="s">
        <v>54</v>
      </c>
      <c r="E126" s="29" t="s">
        <v>1023</v>
      </c>
      <c r="H126" s="49"/>
    </row>
    <row r="127" spans="1:16" x14ac:dyDescent="0.2">
      <c r="A127" s="17" t="s">
        <v>47</v>
      </c>
      <c r="B127" s="22" t="s">
        <v>259</v>
      </c>
      <c r="C127" s="22" t="s">
        <v>748</v>
      </c>
      <c r="D127" s="17" t="s">
        <v>49</v>
      </c>
      <c r="E127" s="23" t="s">
        <v>749</v>
      </c>
      <c r="F127" s="24" t="s">
        <v>110</v>
      </c>
      <c r="G127" s="25">
        <v>3930.5</v>
      </c>
      <c r="H127" s="48"/>
      <c r="I127" s="25">
        <f>ROUND(ROUND(H127,1)*ROUND(G127,1),1)</f>
        <v>0</v>
      </c>
      <c r="O127">
        <f>(I127*21)/100</f>
        <v>0</v>
      </c>
      <c r="P127" t="s">
        <v>27</v>
      </c>
    </row>
    <row r="128" spans="1:16" ht="25.5" x14ac:dyDescent="0.2">
      <c r="A128" s="26" t="s">
        <v>52</v>
      </c>
      <c r="E128" s="27" t="s">
        <v>1024</v>
      </c>
      <c r="H128" s="49"/>
    </row>
    <row r="129" spans="1:16" x14ac:dyDescent="0.2">
      <c r="A129" s="30" t="s">
        <v>54</v>
      </c>
      <c r="E129" s="29" t="s">
        <v>1023</v>
      </c>
      <c r="H129" s="49"/>
    </row>
    <row r="130" spans="1:16" x14ac:dyDescent="0.2">
      <c r="A130" s="17" t="s">
        <v>222</v>
      </c>
      <c r="B130" s="22" t="s">
        <v>263</v>
      </c>
      <c r="C130" s="22" t="s">
        <v>264</v>
      </c>
      <c r="D130" s="17" t="s">
        <v>49</v>
      </c>
      <c r="E130" s="23" t="s">
        <v>265</v>
      </c>
      <c r="F130" s="24" t="s">
        <v>266</v>
      </c>
      <c r="G130" s="25">
        <v>39.299999999999997</v>
      </c>
      <c r="H130" s="48"/>
      <c r="I130" s="25">
        <f>ROUND(ROUND(H130,1)*ROUND(G130,1),1)</f>
        <v>0</v>
      </c>
      <c r="O130">
        <f>(I130*21)/100</f>
        <v>0</v>
      </c>
      <c r="P130" t="s">
        <v>27</v>
      </c>
    </row>
    <row r="131" spans="1:16" x14ac:dyDescent="0.2">
      <c r="A131" s="26" t="s">
        <v>52</v>
      </c>
      <c r="E131" s="27" t="s">
        <v>267</v>
      </c>
      <c r="H131" s="49"/>
    </row>
    <row r="132" spans="1:16" x14ac:dyDescent="0.2">
      <c r="A132" s="30" t="s">
        <v>54</v>
      </c>
      <c r="E132" s="29" t="s">
        <v>1025</v>
      </c>
      <c r="H132" s="49"/>
    </row>
    <row r="133" spans="1:16" x14ac:dyDescent="0.2">
      <c r="A133" s="17" t="s">
        <v>47</v>
      </c>
      <c r="B133" s="22" t="s">
        <v>269</v>
      </c>
      <c r="C133" s="22" t="s">
        <v>270</v>
      </c>
      <c r="D133" s="17" t="s">
        <v>49</v>
      </c>
      <c r="E133" s="23" t="s">
        <v>271</v>
      </c>
      <c r="F133" s="24" t="s">
        <v>159</v>
      </c>
      <c r="G133" s="25">
        <v>40</v>
      </c>
      <c r="H133" s="48"/>
      <c r="I133" s="25">
        <f>ROUND(ROUND(H133,1)*ROUND(G133,1),1)</f>
        <v>0</v>
      </c>
      <c r="O133">
        <f>(I133*21)/100</f>
        <v>0</v>
      </c>
      <c r="P133" t="s">
        <v>27</v>
      </c>
    </row>
    <row r="134" spans="1:16" x14ac:dyDescent="0.2">
      <c r="A134" s="26" t="s">
        <v>52</v>
      </c>
      <c r="E134" s="27" t="s">
        <v>272</v>
      </c>
      <c r="H134" s="49"/>
    </row>
    <row r="135" spans="1:16" x14ac:dyDescent="0.2">
      <c r="A135" s="30" t="s">
        <v>54</v>
      </c>
      <c r="E135" s="29" t="s">
        <v>49</v>
      </c>
      <c r="H135" s="49"/>
    </row>
    <row r="136" spans="1:16" x14ac:dyDescent="0.2">
      <c r="A136" s="17" t="s">
        <v>47</v>
      </c>
      <c r="B136" s="22" t="s">
        <v>454</v>
      </c>
      <c r="C136" s="22" t="s">
        <v>274</v>
      </c>
      <c r="D136" s="17" t="s">
        <v>49</v>
      </c>
      <c r="E136" s="23" t="s">
        <v>275</v>
      </c>
      <c r="F136" s="24" t="s">
        <v>159</v>
      </c>
      <c r="G136" s="25">
        <v>1051.3</v>
      </c>
      <c r="H136" s="48"/>
      <c r="I136" s="25">
        <f>ROUND(ROUND(H136,1)*ROUND(G136,1),1)</f>
        <v>0</v>
      </c>
      <c r="O136">
        <f>(I136*21)/100</f>
        <v>0</v>
      </c>
      <c r="P136" t="s">
        <v>27</v>
      </c>
    </row>
    <row r="137" spans="1:16" ht="38.25" x14ac:dyDescent="0.2">
      <c r="A137" s="26" t="s">
        <v>52</v>
      </c>
      <c r="E137" s="27" t="s">
        <v>276</v>
      </c>
      <c r="H137" s="49"/>
    </row>
    <row r="138" spans="1:16" x14ac:dyDescent="0.2">
      <c r="A138" s="30" t="s">
        <v>54</v>
      </c>
      <c r="E138" s="29" t="s">
        <v>1011</v>
      </c>
      <c r="H138" s="49"/>
    </row>
    <row r="139" spans="1:16" x14ac:dyDescent="0.2">
      <c r="A139" s="17" t="s">
        <v>47</v>
      </c>
      <c r="B139" s="22" t="s">
        <v>458</v>
      </c>
      <c r="C139" s="22" t="s">
        <v>279</v>
      </c>
      <c r="D139" s="17" t="s">
        <v>49</v>
      </c>
      <c r="E139" s="23" t="s">
        <v>275</v>
      </c>
      <c r="F139" s="24" t="s">
        <v>159</v>
      </c>
      <c r="G139" s="25">
        <v>682.9</v>
      </c>
      <c r="H139" s="48"/>
      <c r="I139" s="25">
        <f>ROUND(ROUND(H139,1)*ROUND(G139,1),1)</f>
        <v>0</v>
      </c>
      <c r="O139">
        <f>(I139*21)/100</f>
        <v>0</v>
      </c>
      <c r="P139" t="s">
        <v>27</v>
      </c>
    </row>
    <row r="140" spans="1:16" ht="38.25" x14ac:dyDescent="0.2">
      <c r="A140" s="26" t="s">
        <v>52</v>
      </c>
      <c r="E140" s="27" t="s">
        <v>280</v>
      </c>
      <c r="H140" s="49"/>
    </row>
    <row r="141" spans="1:16" x14ac:dyDescent="0.2">
      <c r="A141" s="30" t="s">
        <v>54</v>
      </c>
      <c r="E141" s="29" t="s">
        <v>1012</v>
      </c>
      <c r="H141" s="49"/>
    </row>
    <row r="142" spans="1:16" x14ac:dyDescent="0.2">
      <c r="A142" s="17" t="s">
        <v>47</v>
      </c>
      <c r="B142" s="22" t="s">
        <v>462</v>
      </c>
      <c r="C142" s="22" t="s">
        <v>282</v>
      </c>
      <c r="D142" s="17" t="s">
        <v>49</v>
      </c>
      <c r="E142" s="23" t="s">
        <v>275</v>
      </c>
      <c r="F142" s="24" t="s">
        <v>159</v>
      </c>
      <c r="G142" s="25">
        <v>368.4</v>
      </c>
      <c r="H142" s="48"/>
      <c r="I142" s="25">
        <f>ROUND(ROUND(H142,1)*ROUND(G142,1),1)</f>
        <v>0</v>
      </c>
      <c r="O142">
        <f>(I142*21)/100</f>
        <v>0</v>
      </c>
      <c r="P142" t="s">
        <v>27</v>
      </c>
    </row>
    <row r="143" spans="1:16" ht="38.25" x14ac:dyDescent="0.2">
      <c r="A143" s="26" t="s">
        <v>52</v>
      </c>
      <c r="E143" s="27" t="s">
        <v>283</v>
      </c>
      <c r="H143" s="49"/>
    </row>
    <row r="144" spans="1:16" x14ac:dyDescent="0.2">
      <c r="A144" s="30" t="s">
        <v>54</v>
      </c>
      <c r="E144" s="29" t="s">
        <v>1013</v>
      </c>
      <c r="H144" s="49"/>
    </row>
    <row r="145" spans="1:18" x14ac:dyDescent="0.2">
      <c r="A145" s="17" t="s">
        <v>47</v>
      </c>
      <c r="B145" s="22" t="s">
        <v>466</v>
      </c>
      <c r="C145" s="22" t="s">
        <v>285</v>
      </c>
      <c r="D145" s="17" t="s">
        <v>49</v>
      </c>
      <c r="E145" s="23" t="s">
        <v>286</v>
      </c>
      <c r="F145" s="24" t="s">
        <v>159</v>
      </c>
      <c r="G145" s="25">
        <v>7.2</v>
      </c>
      <c r="H145" s="48"/>
      <c r="I145" s="25">
        <f>ROUND(ROUND(H145,1)*ROUND(G145,1),1)</f>
        <v>0</v>
      </c>
      <c r="O145">
        <f>(I145*21)/100</f>
        <v>0</v>
      </c>
      <c r="P145" t="s">
        <v>27</v>
      </c>
    </row>
    <row r="146" spans="1:18" ht="25.5" x14ac:dyDescent="0.2">
      <c r="A146" s="26" t="s">
        <v>52</v>
      </c>
      <c r="E146" s="27" t="s">
        <v>287</v>
      </c>
      <c r="H146" s="49"/>
    </row>
    <row r="147" spans="1:18" x14ac:dyDescent="0.2">
      <c r="A147" s="28" t="s">
        <v>54</v>
      </c>
      <c r="E147" s="29" t="s">
        <v>49</v>
      </c>
      <c r="H147" s="49"/>
    </row>
    <row r="148" spans="1:18" ht="12.75" customHeight="1" x14ac:dyDescent="0.2">
      <c r="A148" s="5" t="s">
        <v>45</v>
      </c>
      <c r="B148" s="5"/>
      <c r="C148" s="32" t="s">
        <v>26</v>
      </c>
      <c r="D148" s="5"/>
      <c r="E148" s="20" t="s">
        <v>288</v>
      </c>
      <c r="F148" s="5"/>
      <c r="G148" s="5"/>
      <c r="H148" s="50"/>
      <c r="I148" s="33">
        <f>0+Q148</f>
        <v>0</v>
      </c>
      <c r="O148">
        <f>0+R148</f>
        <v>0</v>
      </c>
      <c r="Q148">
        <f>0+I149+I152</f>
        <v>0</v>
      </c>
      <c r="R148">
        <f>0+O149+O152</f>
        <v>0</v>
      </c>
    </row>
    <row r="149" spans="1:18" x14ac:dyDescent="0.2">
      <c r="A149" s="17" t="s">
        <v>47</v>
      </c>
      <c r="B149" s="22" t="s">
        <v>289</v>
      </c>
      <c r="C149" s="22" t="s">
        <v>290</v>
      </c>
      <c r="D149" s="17" t="s">
        <v>49</v>
      </c>
      <c r="E149" s="23" t="s">
        <v>291</v>
      </c>
      <c r="F149" s="24" t="s">
        <v>140</v>
      </c>
      <c r="G149" s="25">
        <v>403.5</v>
      </c>
      <c r="H149" s="48"/>
      <c r="I149" s="25">
        <f>ROUND(ROUND(H149,1)*ROUND(G149,1),1)</f>
        <v>0</v>
      </c>
      <c r="O149">
        <f>(I149*21)/100</f>
        <v>0</v>
      </c>
      <c r="P149" t="s">
        <v>27</v>
      </c>
    </row>
    <row r="150" spans="1:18" x14ac:dyDescent="0.2">
      <c r="A150" s="26" t="s">
        <v>52</v>
      </c>
      <c r="E150" s="27" t="s">
        <v>292</v>
      </c>
      <c r="H150" s="49"/>
    </row>
    <row r="151" spans="1:18" x14ac:dyDescent="0.2">
      <c r="A151" s="30" t="s">
        <v>54</v>
      </c>
      <c r="E151" s="29" t="s">
        <v>49</v>
      </c>
      <c r="H151" s="49"/>
    </row>
    <row r="152" spans="1:18" x14ac:dyDescent="0.2">
      <c r="A152" s="17" t="s">
        <v>47</v>
      </c>
      <c r="B152" s="22" t="s">
        <v>293</v>
      </c>
      <c r="C152" s="22" t="s">
        <v>294</v>
      </c>
      <c r="D152" s="17" t="s">
        <v>49</v>
      </c>
      <c r="E152" s="23" t="s">
        <v>295</v>
      </c>
      <c r="F152" s="24" t="s">
        <v>140</v>
      </c>
      <c r="G152" s="25">
        <v>403.5</v>
      </c>
      <c r="H152" s="48"/>
      <c r="I152" s="25">
        <f>ROUND(ROUND(H152,1)*ROUND(G152,1),1)</f>
        <v>0</v>
      </c>
      <c r="O152">
        <f>(I152*21)/100</f>
        <v>0</v>
      </c>
      <c r="P152" t="s">
        <v>27</v>
      </c>
    </row>
    <row r="153" spans="1:18" ht="38.25" x14ac:dyDescent="0.2">
      <c r="A153" s="26" t="s">
        <v>52</v>
      </c>
      <c r="E153" s="27" t="s">
        <v>296</v>
      </c>
      <c r="H153" s="49"/>
    </row>
    <row r="154" spans="1:18" x14ac:dyDescent="0.2">
      <c r="A154" s="28" t="s">
        <v>54</v>
      </c>
      <c r="E154" s="29" t="s">
        <v>49</v>
      </c>
      <c r="H154" s="49"/>
    </row>
    <row r="155" spans="1:18" ht="12.75" customHeight="1" x14ac:dyDescent="0.2">
      <c r="A155" s="5" t="s">
        <v>45</v>
      </c>
      <c r="B155" s="5"/>
      <c r="C155" s="32" t="s">
        <v>35</v>
      </c>
      <c r="D155" s="5"/>
      <c r="E155" s="20" t="s">
        <v>297</v>
      </c>
      <c r="F155" s="5"/>
      <c r="G155" s="5"/>
      <c r="H155" s="50"/>
      <c r="I155" s="33">
        <f>0+Q155</f>
        <v>0</v>
      </c>
      <c r="O155">
        <f>0+R155</f>
        <v>0</v>
      </c>
      <c r="Q155">
        <f>0+I156+I159</f>
        <v>0</v>
      </c>
      <c r="R155">
        <f>0+O156+O159</f>
        <v>0</v>
      </c>
    </row>
    <row r="156" spans="1:18" x14ac:dyDescent="0.2">
      <c r="A156" s="17" t="s">
        <v>47</v>
      </c>
      <c r="B156" s="22" t="s">
        <v>298</v>
      </c>
      <c r="C156" s="22" t="s">
        <v>304</v>
      </c>
      <c r="D156" s="17" t="s">
        <v>49</v>
      </c>
      <c r="E156" s="23" t="s">
        <v>305</v>
      </c>
      <c r="F156" s="24" t="s">
        <v>159</v>
      </c>
      <c r="G156" s="25">
        <v>10.7</v>
      </c>
      <c r="H156" s="48"/>
      <c r="I156" s="25">
        <f>ROUND(ROUND(H156,1)*ROUND(G156,1),1)</f>
        <v>0</v>
      </c>
      <c r="O156">
        <f>(I156*21)/100</f>
        <v>0</v>
      </c>
      <c r="P156" t="s">
        <v>27</v>
      </c>
    </row>
    <row r="157" spans="1:18" ht="25.5" x14ac:dyDescent="0.2">
      <c r="A157" s="26" t="s">
        <v>52</v>
      </c>
      <c r="E157" s="27" t="s">
        <v>306</v>
      </c>
      <c r="H157" s="49"/>
    </row>
    <row r="158" spans="1:18" x14ac:dyDescent="0.2">
      <c r="A158" s="30" t="s">
        <v>54</v>
      </c>
      <c r="E158" s="29" t="s">
        <v>49</v>
      </c>
      <c r="H158" s="49"/>
    </row>
    <row r="159" spans="1:18" x14ac:dyDescent="0.2">
      <c r="A159" s="17" t="s">
        <v>47</v>
      </c>
      <c r="B159" s="22" t="s">
        <v>303</v>
      </c>
      <c r="C159" s="22" t="s">
        <v>308</v>
      </c>
      <c r="D159" s="17" t="s">
        <v>49</v>
      </c>
      <c r="E159" s="23" t="s">
        <v>309</v>
      </c>
      <c r="F159" s="24" t="s">
        <v>159</v>
      </c>
      <c r="G159" s="25">
        <v>45.6</v>
      </c>
      <c r="H159" s="48"/>
      <c r="I159" s="25">
        <f>ROUND(ROUND(H159,1)*ROUND(G159,1),1)</f>
        <v>0</v>
      </c>
      <c r="O159">
        <f>(I159*21)/100</f>
        <v>0</v>
      </c>
      <c r="P159" t="s">
        <v>27</v>
      </c>
    </row>
    <row r="160" spans="1:18" ht="25.5" x14ac:dyDescent="0.2">
      <c r="A160" s="26" t="s">
        <v>52</v>
      </c>
      <c r="E160" s="27" t="s">
        <v>310</v>
      </c>
      <c r="H160" s="49"/>
    </row>
    <row r="161" spans="1:18" x14ac:dyDescent="0.2">
      <c r="A161" s="28" t="s">
        <v>54</v>
      </c>
      <c r="E161" s="29" t="s">
        <v>1026</v>
      </c>
      <c r="H161" s="49"/>
    </row>
    <row r="162" spans="1:18" ht="12.75" customHeight="1" x14ac:dyDescent="0.2">
      <c r="A162" s="5" t="s">
        <v>45</v>
      </c>
      <c r="B162" s="5"/>
      <c r="C162" s="32" t="s">
        <v>37</v>
      </c>
      <c r="D162" s="5"/>
      <c r="E162" s="20" t="s">
        <v>312</v>
      </c>
      <c r="F162" s="5"/>
      <c r="G162" s="5"/>
      <c r="H162" s="50"/>
      <c r="I162" s="33">
        <f>0+Q162</f>
        <v>0</v>
      </c>
      <c r="O162">
        <f>0+R162</f>
        <v>0</v>
      </c>
      <c r="Q162">
        <f>0+I163+I166+I169+I172+I175+I178</f>
        <v>0</v>
      </c>
      <c r="R162">
        <f>0+O163+O166+O169+O172+O175+O178</f>
        <v>0</v>
      </c>
    </row>
    <row r="163" spans="1:18" x14ac:dyDescent="0.2">
      <c r="A163" s="17" t="s">
        <v>47</v>
      </c>
      <c r="B163" s="22" t="s">
        <v>307</v>
      </c>
      <c r="C163" s="22" t="s">
        <v>619</v>
      </c>
      <c r="D163" s="17" t="s">
        <v>49</v>
      </c>
      <c r="E163" s="23" t="s">
        <v>620</v>
      </c>
      <c r="F163" s="24" t="s">
        <v>110</v>
      </c>
      <c r="G163" s="25">
        <v>6.8</v>
      </c>
      <c r="H163" s="48"/>
      <c r="I163" s="25">
        <f>ROUND(ROUND(H163,1)*ROUND(G163,1),1)</f>
        <v>0</v>
      </c>
      <c r="O163">
        <f>(I163*21)/100</f>
        <v>0</v>
      </c>
      <c r="P163" t="s">
        <v>27</v>
      </c>
    </row>
    <row r="164" spans="1:18" ht="25.5" x14ac:dyDescent="0.2">
      <c r="A164" s="26" t="s">
        <v>52</v>
      </c>
      <c r="E164" s="27" t="s">
        <v>316</v>
      </c>
      <c r="H164" s="49"/>
    </row>
    <row r="165" spans="1:18" x14ac:dyDescent="0.2">
      <c r="A165" s="30" t="s">
        <v>54</v>
      </c>
      <c r="E165" s="29" t="s">
        <v>1005</v>
      </c>
      <c r="H165" s="49"/>
    </row>
    <row r="166" spans="1:18" x14ac:dyDescent="0.2">
      <c r="A166" s="17" t="s">
        <v>47</v>
      </c>
      <c r="B166" s="22" t="s">
        <v>313</v>
      </c>
      <c r="C166" s="22" t="s">
        <v>1027</v>
      </c>
      <c r="D166" s="17" t="s">
        <v>49</v>
      </c>
      <c r="E166" s="23" t="s">
        <v>1028</v>
      </c>
      <c r="F166" s="24" t="s">
        <v>110</v>
      </c>
      <c r="G166" s="25">
        <v>4.5999999999999996</v>
      </c>
      <c r="H166" s="48"/>
      <c r="I166" s="25">
        <f>ROUND(ROUND(H166,1)*ROUND(G166,1),1)</f>
        <v>0</v>
      </c>
      <c r="O166">
        <f>(I166*21)/100</f>
        <v>0</v>
      </c>
      <c r="P166" t="s">
        <v>27</v>
      </c>
    </row>
    <row r="167" spans="1:18" ht="25.5" x14ac:dyDescent="0.2">
      <c r="A167" s="26" t="s">
        <v>52</v>
      </c>
      <c r="E167" s="27" t="s">
        <v>1029</v>
      </c>
      <c r="H167" s="49"/>
    </row>
    <row r="168" spans="1:18" x14ac:dyDescent="0.2">
      <c r="A168" s="30" t="s">
        <v>54</v>
      </c>
      <c r="E168" s="29" t="s">
        <v>1030</v>
      </c>
      <c r="H168" s="49"/>
    </row>
    <row r="169" spans="1:18" x14ac:dyDescent="0.2">
      <c r="A169" s="17" t="s">
        <v>47</v>
      </c>
      <c r="B169" s="22" t="s">
        <v>317</v>
      </c>
      <c r="C169" s="22" t="s">
        <v>322</v>
      </c>
      <c r="D169" s="17" t="s">
        <v>49</v>
      </c>
      <c r="E169" s="23" t="s">
        <v>323</v>
      </c>
      <c r="F169" s="24" t="s">
        <v>110</v>
      </c>
      <c r="G169" s="25">
        <v>6.8</v>
      </c>
      <c r="H169" s="48"/>
      <c r="I169" s="25">
        <f>ROUND(ROUND(H169,1)*ROUND(G169,1),1)</f>
        <v>0</v>
      </c>
      <c r="O169">
        <f>(I169*21)/100</f>
        <v>0</v>
      </c>
      <c r="P169" t="s">
        <v>27</v>
      </c>
    </row>
    <row r="170" spans="1:18" ht="25.5" x14ac:dyDescent="0.2">
      <c r="A170" s="26" t="s">
        <v>52</v>
      </c>
      <c r="E170" s="27" t="s">
        <v>324</v>
      </c>
      <c r="H170" s="49"/>
    </row>
    <row r="171" spans="1:18" x14ac:dyDescent="0.2">
      <c r="A171" s="30" t="s">
        <v>54</v>
      </c>
      <c r="E171" s="29" t="s">
        <v>1005</v>
      </c>
      <c r="H171" s="49"/>
    </row>
    <row r="172" spans="1:18" x14ac:dyDescent="0.2">
      <c r="A172" s="17" t="s">
        <v>47</v>
      </c>
      <c r="B172" s="22" t="s">
        <v>321</v>
      </c>
      <c r="C172" s="22" t="s">
        <v>326</v>
      </c>
      <c r="D172" s="17" t="s">
        <v>49</v>
      </c>
      <c r="E172" s="23" t="s">
        <v>327</v>
      </c>
      <c r="F172" s="24" t="s">
        <v>110</v>
      </c>
      <c r="G172" s="25">
        <v>13</v>
      </c>
      <c r="H172" s="48"/>
      <c r="I172" s="25">
        <f>ROUND(ROUND(H172,1)*ROUND(G172,1),1)</f>
        <v>0</v>
      </c>
      <c r="O172">
        <f>(I172*21)/100</f>
        <v>0</v>
      </c>
      <c r="P172" t="s">
        <v>27</v>
      </c>
    </row>
    <row r="173" spans="1:18" ht="38.25" x14ac:dyDescent="0.2">
      <c r="A173" s="26" t="s">
        <v>52</v>
      </c>
      <c r="E173" s="27" t="s">
        <v>328</v>
      </c>
      <c r="H173" s="49"/>
    </row>
    <row r="174" spans="1:18" x14ac:dyDescent="0.2">
      <c r="A174" s="30" t="s">
        <v>54</v>
      </c>
      <c r="E174" s="29" t="s">
        <v>1031</v>
      </c>
      <c r="H174" s="49"/>
    </row>
    <row r="175" spans="1:18" ht="25.5" x14ac:dyDescent="0.2">
      <c r="A175" s="17" t="s">
        <v>47</v>
      </c>
      <c r="B175" s="22" t="s">
        <v>325</v>
      </c>
      <c r="C175" s="22" t="s">
        <v>336</v>
      </c>
      <c r="D175" s="17" t="s">
        <v>49</v>
      </c>
      <c r="E175" s="23" t="s">
        <v>337</v>
      </c>
      <c r="F175" s="24" t="s">
        <v>110</v>
      </c>
      <c r="G175" s="25">
        <v>13</v>
      </c>
      <c r="H175" s="48"/>
      <c r="I175" s="25">
        <f>ROUND(ROUND(H175,1)*ROUND(G175,1),1)</f>
        <v>0</v>
      </c>
      <c r="O175">
        <f>(I175*21)/100</f>
        <v>0</v>
      </c>
      <c r="P175" t="s">
        <v>27</v>
      </c>
    </row>
    <row r="176" spans="1:18" ht="25.5" x14ac:dyDescent="0.2">
      <c r="A176" s="26" t="s">
        <v>52</v>
      </c>
      <c r="E176" s="27" t="s">
        <v>338</v>
      </c>
      <c r="H176" s="49"/>
    </row>
    <row r="177" spans="1:18" x14ac:dyDescent="0.2">
      <c r="A177" s="30" t="s">
        <v>54</v>
      </c>
      <c r="E177" s="29" t="s">
        <v>1031</v>
      </c>
      <c r="H177" s="49"/>
    </row>
    <row r="178" spans="1:18" ht="25.5" x14ac:dyDescent="0.2">
      <c r="A178" s="17" t="s">
        <v>47</v>
      </c>
      <c r="B178" s="22" t="s">
        <v>330</v>
      </c>
      <c r="C178" s="22" t="s">
        <v>340</v>
      </c>
      <c r="D178" s="17" t="s">
        <v>49</v>
      </c>
      <c r="E178" s="23" t="s">
        <v>341</v>
      </c>
      <c r="F178" s="24" t="s">
        <v>110</v>
      </c>
      <c r="G178" s="25">
        <v>13.7</v>
      </c>
      <c r="H178" s="48"/>
      <c r="I178" s="25">
        <f>ROUND(ROUND(H178,1)*ROUND(G178,1),1)</f>
        <v>0</v>
      </c>
      <c r="O178">
        <f>(I178*21)/100</f>
        <v>0</v>
      </c>
      <c r="P178" t="s">
        <v>27</v>
      </c>
    </row>
    <row r="179" spans="1:18" ht="25.5" x14ac:dyDescent="0.2">
      <c r="A179" s="26" t="s">
        <v>52</v>
      </c>
      <c r="E179" s="27" t="s">
        <v>342</v>
      </c>
      <c r="H179" s="49"/>
    </row>
    <row r="180" spans="1:18" x14ac:dyDescent="0.2">
      <c r="A180" s="28" t="s">
        <v>54</v>
      </c>
      <c r="E180" s="29" t="s">
        <v>1032</v>
      </c>
      <c r="H180" s="49"/>
    </row>
    <row r="181" spans="1:18" ht="12.75" customHeight="1" x14ac:dyDescent="0.2">
      <c r="A181" s="5" t="s">
        <v>45</v>
      </c>
      <c r="B181" s="5"/>
      <c r="C181" s="32" t="s">
        <v>66</v>
      </c>
      <c r="D181" s="5"/>
      <c r="E181" s="20" t="s">
        <v>365</v>
      </c>
      <c r="F181" s="5"/>
      <c r="G181" s="5"/>
      <c r="H181" s="50"/>
      <c r="I181" s="33">
        <f>0+Q181</f>
        <v>0</v>
      </c>
      <c r="O181">
        <f>0+R181</f>
        <v>0</v>
      </c>
      <c r="Q181">
        <f>0+I182</f>
        <v>0</v>
      </c>
      <c r="R181">
        <f>0+O182</f>
        <v>0</v>
      </c>
    </row>
    <row r="182" spans="1:18" x14ac:dyDescent="0.2">
      <c r="A182" s="17" t="s">
        <v>47</v>
      </c>
      <c r="B182" s="22" t="s">
        <v>335</v>
      </c>
      <c r="C182" s="22" t="s">
        <v>367</v>
      </c>
      <c r="D182" s="17" t="s">
        <v>49</v>
      </c>
      <c r="E182" s="23" t="s">
        <v>368</v>
      </c>
      <c r="F182" s="24" t="s">
        <v>140</v>
      </c>
      <c r="G182" s="25">
        <v>387.9</v>
      </c>
      <c r="H182" s="48"/>
      <c r="I182" s="25">
        <f>ROUND(ROUND(H182,1)*ROUND(G182,1),1)</f>
        <v>0</v>
      </c>
      <c r="O182">
        <f>(I182*21)/100</f>
        <v>0</v>
      </c>
      <c r="P182" t="s">
        <v>27</v>
      </c>
    </row>
    <row r="183" spans="1:18" x14ac:dyDescent="0.2">
      <c r="A183" s="26" t="s">
        <v>52</v>
      </c>
      <c r="E183" s="27" t="s">
        <v>369</v>
      </c>
      <c r="H183" s="49"/>
    </row>
    <row r="184" spans="1:18" x14ac:dyDescent="0.2">
      <c r="A184" s="28" t="s">
        <v>54</v>
      </c>
      <c r="E184" s="29" t="s">
        <v>1033</v>
      </c>
      <c r="H184" s="49"/>
    </row>
    <row r="185" spans="1:18" ht="12.75" customHeight="1" x14ac:dyDescent="0.2">
      <c r="A185" s="5" t="s">
        <v>45</v>
      </c>
      <c r="B185" s="5"/>
      <c r="C185" s="32" t="s">
        <v>69</v>
      </c>
      <c r="D185" s="5"/>
      <c r="E185" s="20" t="s">
        <v>371</v>
      </c>
      <c r="F185" s="5"/>
      <c r="G185" s="5"/>
      <c r="H185" s="50"/>
      <c r="I185" s="33">
        <f>0+Q185</f>
        <v>0</v>
      </c>
      <c r="O185">
        <f>0+R185</f>
        <v>0</v>
      </c>
      <c r="Q185">
        <f>0+I186+I189+I192+I195+I198+I201+I204+I207+I210+I213+I216+I219+I222+I225+I228+I231+I234+I237+I240+I243+I246+I249+I252</f>
        <v>0</v>
      </c>
      <c r="R185">
        <f>0+O186+O189+O192+O195+O198+O201+O204+O207+O210+O213+O216+O219+O222+O225+O228+O231+O234+O237+O240+O243+O246+O249+O252</f>
        <v>0</v>
      </c>
    </row>
    <row r="186" spans="1:18" ht="25.5" x14ac:dyDescent="0.2">
      <c r="A186" s="17" t="s">
        <v>47</v>
      </c>
      <c r="B186" s="22" t="s">
        <v>339</v>
      </c>
      <c r="C186" s="22" t="s">
        <v>373</v>
      </c>
      <c r="D186" s="17" t="s">
        <v>49</v>
      </c>
      <c r="E186" s="23" t="s">
        <v>374</v>
      </c>
      <c r="F186" s="24" t="s">
        <v>140</v>
      </c>
      <c r="G186" s="25">
        <v>377.9</v>
      </c>
      <c r="H186" s="48"/>
      <c r="I186" s="25">
        <f>ROUND(ROUND(H186,1)*ROUND(G186,1),1)</f>
        <v>0</v>
      </c>
      <c r="O186">
        <f>(I186*21)/100</f>
        <v>0</v>
      </c>
      <c r="P186" t="s">
        <v>27</v>
      </c>
    </row>
    <row r="187" spans="1:18" ht="25.5" x14ac:dyDescent="0.2">
      <c r="A187" s="26" t="s">
        <v>52</v>
      </c>
      <c r="E187" s="27" t="s">
        <v>375</v>
      </c>
      <c r="H187" s="49"/>
    </row>
    <row r="188" spans="1:18" x14ac:dyDescent="0.2">
      <c r="A188" s="30" t="s">
        <v>54</v>
      </c>
      <c r="E188" s="29" t="s">
        <v>49</v>
      </c>
      <c r="H188" s="49"/>
    </row>
    <row r="189" spans="1:18" ht="25.5" x14ac:dyDescent="0.2">
      <c r="A189" s="17" t="s">
        <v>222</v>
      </c>
      <c r="B189" s="22" t="s">
        <v>344</v>
      </c>
      <c r="C189" s="22" t="s">
        <v>377</v>
      </c>
      <c r="D189" s="17" t="s">
        <v>49</v>
      </c>
      <c r="E189" s="23" t="s">
        <v>378</v>
      </c>
      <c r="F189" s="24" t="s">
        <v>140</v>
      </c>
      <c r="G189" s="25">
        <v>377.9</v>
      </c>
      <c r="H189" s="48"/>
      <c r="I189" s="25">
        <f>ROUND(ROUND(H189,1)*ROUND(G189,1),1)</f>
        <v>0</v>
      </c>
      <c r="O189">
        <f>(I189*21)/100</f>
        <v>0</v>
      </c>
      <c r="P189" t="s">
        <v>27</v>
      </c>
    </row>
    <row r="190" spans="1:18" x14ac:dyDescent="0.2">
      <c r="A190" s="26" t="s">
        <v>52</v>
      </c>
      <c r="E190" s="27" t="s">
        <v>379</v>
      </c>
      <c r="H190" s="49"/>
    </row>
    <row r="191" spans="1:18" x14ac:dyDescent="0.2">
      <c r="A191" s="30" t="s">
        <v>54</v>
      </c>
      <c r="E191" s="29" t="s">
        <v>49</v>
      </c>
      <c r="H191" s="49"/>
    </row>
    <row r="192" spans="1:18" ht="25.5" x14ac:dyDescent="0.2">
      <c r="A192" s="17" t="s">
        <v>47</v>
      </c>
      <c r="B192" s="22" t="s">
        <v>349</v>
      </c>
      <c r="C192" s="22" t="s">
        <v>390</v>
      </c>
      <c r="D192" s="17" t="s">
        <v>49</v>
      </c>
      <c r="E192" s="23" t="s">
        <v>391</v>
      </c>
      <c r="F192" s="24" t="s">
        <v>383</v>
      </c>
      <c r="G192" s="25">
        <v>24</v>
      </c>
      <c r="H192" s="48"/>
      <c r="I192" s="25">
        <f>ROUND(ROUND(H192,1)*ROUND(G192,1),1)</f>
        <v>0</v>
      </c>
      <c r="O192">
        <f>(I192*21)/100</f>
        <v>0</v>
      </c>
      <c r="P192" t="s">
        <v>27</v>
      </c>
    </row>
    <row r="193" spans="1:16" ht="25.5" x14ac:dyDescent="0.2">
      <c r="A193" s="26" t="s">
        <v>52</v>
      </c>
      <c r="E193" s="27" t="s">
        <v>392</v>
      </c>
      <c r="H193" s="49"/>
    </row>
    <row r="194" spans="1:16" x14ac:dyDescent="0.2">
      <c r="A194" s="30" t="s">
        <v>54</v>
      </c>
      <c r="E194" s="29" t="s">
        <v>640</v>
      </c>
      <c r="H194" s="49"/>
    </row>
    <row r="195" spans="1:16" ht="25.5" x14ac:dyDescent="0.2">
      <c r="A195" s="17" t="s">
        <v>222</v>
      </c>
      <c r="B195" s="22" t="s">
        <v>353</v>
      </c>
      <c r="C195" s="22" t="s">
        <v>395</v>
      </c>
      <c r="D195" s="17" t="s">
        <v>49</v>
      </c>
      <c r="E195" s="23" t="s">
        <v>396</v>
      </c>
      <c r="F195" s="24" t="s">
        <v>383</v>
      </c>
      <c r="G195" s="25">
        <v>12</v>
      </c>
      <c r="H195" s="48"/>
      <c r="I195" s="25">
        <f>ROUND(ROUND(H195,1)*ROUND(G195,1),1)</f>
        <v>0</v>
      </c>
      <c r="O195">
        <f>(I195*21)/100</f>
        <v>0</v>
      </c>
      <c r="P195" t="s">
        <v>27</v>
      </c>
    </row>
    <row r="196" spans="1:16" x14ac:dyDescent="0.2">
      <c r="A196" s="26" t="s">
        <v>52</v>
      </c>
      <c r="E196" s="27" t="s">
        <v>397</v>
      </c>
      <c r="H196" s="49"/>
    </row>
    <row r="197" spans="1:16" x14ac:dyDescent="0.2">
      <c r="A197" s="30" t="s">
        <v>54</v>
      </c>
      <c r="E197" s="29" t="s">
        <v>49</v>
      </c>
      <c r="H197" s="49"/>
    </row>
    <row r="198" spans="1:16" ht="25.5" x14ac:dyDescent="0.2">
      <c r="A198" s="17" t="s">
        <v>222</v>
      </c>
      <c r="B198" s="22" t="s">
        <v>358</v>
      </c>
      <c r="C198" s="22" t="s">
        <v>399</v>
      </c>
      <c r="D198" s="17" t="s">
        <v>49</v>
      </c>
      <c r="E198" s="23" t="s">
        <v>400</v>
      </c>
      <c r="F198" s="24" t="s">
        <v>383</v>
      </c>
      <c r="G198" s="25">
        <v>12</v>
      </c>
      <c r="H198" s="48"/>
      <c r="I198" s="25">
        <f>ROUND(ROUND(H198,1)*ROUND(G198,1),1)</f>
        <v>0</v>
      </c>
      <c r="O198">
        <f>(I198*21)/100</f>
        <v>0</v>
      </c>
      <c r="P198" t="s">
        <v>27</v>
      </c>
    </row>
    <row r="199" spans="1:16" x14ac:dyDescent="0.2">
      <c r="A199" s="26" t="s">
        <v>52</v>
      </c>
      <c r="E199" s="27" t="s">
        <v>401</v>
      </c>
      <c r="H199" s="49"/>
    </row>
    <row r="200" spans="1:16" x14ac:dyDescent="0.2">
      <c r="A200" s="30" t="s">
        <v>54</v>
      </c>
      <c r="E200" s="29" t="s">
        <v>49</v>
      </c>
      <c r="H200" s="49"/>
    </row>
    <row r="201" spans="1:16" x14ac:dyDescent="0.2">
      <c r="A201" s="17" t="s">
        <v>47</v>
      </c>
      <c r="B201" s="22" t="s">
        <v>361</v>
      </c>
      <c r="C201" s="22" t="s">
        <v>403</v>
      </c>
      <c r="D201" s="17" t="s">
        <v>404</v>
      </c>
      <c r="E201" s="23" t="s">
        <v>405</v>
      </c>
      <c r="F201" s="24" t="s">
        <v>140</v>
      </c>
      <c r="G201" s="25">
        <v>201.7</v>
      </c>
      <c r="H201" s="48"/>
      <c r="I201" s="25">
        <f>ROUND(ROUND(H201,1)*ROUND(G201,1),1)</f>
        <v>0</v>
      </c>
      <c r="O201">
        <f>(I201*21)/100</f>
        <v>0</v>
      </c>
      <c r="P201" t="s">
        <v>27</v>
      </c>
    </row>
    <row r="202" spans="1:16" x14ac:dyDescent="0.2">
      <c r="A202" s="26" t="s">
        <v>52</v>
      </c>
      <c r="E202" s="27" t="s">
        <v>406</v>
      </c>
      <c r="H202" s="49"/>
    </row>
    <row r="203" spans="1:16" x14ac:dyDescent="0.2">
      <c r="A203" s="30" t="s">
        <v>54</v>
      </c>
      <c r="E203" s="29" t="s">
        <v>1034</v>
      </c>
      <c r="H203" s="49"/>
    </row>
    <row r="204" spans="1:16" x14ac:dyDescent="0.2">
      <c r="A204" s="17" t="s">
        <v>222</v>
      </c>
      <c r="B204" s="22" t="s">
        <v>366</v>
      </c>
      <c r="C204" s="22" t="s">
        <v>409</v>
      </c>
      <c r="D204" s="17" t="s">
        <v>49</v>
      </c>
      <c r="E204" s="23" t="s">
        <v>410</v>
      </c>
      <c r="F204" s="24" t="s">
        <v>140</v>
      </c>
      <c r="G204" s="25">
        <v>201.7</v>
      </c>
      <c r="H204" s="48"/>
      <c r="I204" s="25">
        <f>ROUND(ROUND(H204,1)*ROUND(G204,1),1)</f>
        <v>0</v>
      </c>
      <c r="O204">
        <f>(I204*21)/100</f>
        <v>0</v>
      </c>
      <c r="P204" t="s">
        <v>27</v>
      </c>
    </row>
    <row r="205" spans="1:16" x14ac:dyDescent="0.2">
      <c r="A205" s="26" t="s">
        <v>52</v>
      </c>
      <c r="E205" s="27" t="s">
        <v>411</v>
      </c>
      <c r="H205" s="49"/>
    </row>
    <row r="206" spans="1:16" x14ac:dyDescent="0.2">
      <c r="A206" s="30" t="s">
        <v>54</v>
      </c>
      <c r="E206" s="29" t="s">
        <v>49</v>
      </c>
      <c r="H206" s="49"/>
    </row>
    <row r="207" spans="1:16" ht="25.5" x14ac:dyDescent="0.2">
      <c r="A207" s="17" t="s">
        <v>47</v>
      </c>
      <c r="B207" s="22" t="s">
        <v>372</v>
      </c>
      <c r="C207" s="22" t="s">
        <v>413</v>
      </c>
      <c r="D207" s="17" t="s">
        <v>49</v>
      </c>
      <c r="E207" s="23" t="s">
        <v>414</v>
      </c>
      <c r="F207" s="24" t="s">
        <v>383</v>
      </c>
      <c r="G207" s="25">
        <v>13</v>
      </c>
      <c r="H207" s="48"/>
      <c r="I207" s="25">
        <f>ROUND(ROUND(H207,1)*ROUND(G207,1),1)</f>
        <v>0</v>
      </c>
      <c r="O207">
        <f>(I207*21)/100</f>
        <v>0</v>
      </c>
      <c r="P207" t="s">
        <v>27</v>
      </c>
    </row>
    <row r="208" spans="1:16" ht="25.5" x14ac:dyDescent="0.2">
      <c r="A208" s="26" t="s">
        <v>52</v>
      </c>
      <c r="E208" s="27" t="s">
        <v>415</v>
      </c>
      <c r="H208" s="49"/>
    </row>
    <row r="209" spans="1:16" x14ac:dyDescent="0.2">
      <c r="A209" s="30" t="s">
        <v>54</v>
      </c>
      <c r="E209" s="29" t="s">
        <v>49</v>
      </c>
      <c r="H209" s="49"/>
    </row>
    <row r="210" spans="1:16" x14ac:dyDescent="0.2">
      <c r="A210" s="17" t="s">
        <v>222</v>
      </c>
      <c r="B210" s="22" t="s">
        <v>376</v>
      </c>
      <c r="C210" s="22" t="s">
        <v>421</v>
      </c>
      <c r="D210" s="17" t="s">
        <v>49</v>
      </c>
      <c r="E210" s="23" t="s">
        <v>422</v>
      </c>
      <c r="F210" s="24" t="s">
        <v>383</v>
      </c>
      <c r="G210" s="25">
        <v>13</v>
      </c>
      <c r="H210" s="48"/>
      <c r="I210" s="25">
        <f>ROUND(ROUND(H210,1)*ROUND(G210,1),1)</f>
        <v>0</v>
      </c>
      <c r="O210">
        <f>(I210*21)/100</f>
        <v>0</v>
      </c>
      <c r="P210" t="s">
        <v>27</v>
      </c>
    </row>
    <row r="211" spans="1:16" x14ac:dyDescent="0.2">
      <c r="A211" s="26" t="s">
        <v>52</v>
      </c>
      <c r="E211" s="27" t="s">
        <v>423</v>
      </c>
      <c r="H211" s="49"/>
    </row>
    <row r="212" spans="1:16" x14ac:dyDescent="0.2">
      <c r="A212" s="30" t="s">
        <v>54</v>
      </c>
      <c r="E212" s="29" t="s">
        <v>49</v>
      </c>
      <c r="H212" s="49"/>
    </row>
    <row r="213" spans="1:16" x14ac:dyDescent="0.2">
      <c r="A213" s="17" t="s">
        <v>222</v>
      </c>
      <c r="B213" s="22" t="s">
        <v>380</v>
      </c>
      <c r="C213" s="22" t="s">
        <v>425</v>
      </c>
      <c r="D213" s="17" t="s">
        <v>49</v>
      </c>
      <c r="E213" s="23" t="s">
        <v>426</v>
      </c>
      <c r="F213" s="24" t="s">
        <v>383</v>
      </c>
      <c r="G213" s="25">
        <v>12</v>
      </c>
      <c r="H213" s="48"/>
      <c r="I213" s="25">
        <f>ROUND(ROUND(H213,1)*ROUND(G213,1),1)</f>
        <v>0</v>
      </c>
      <c r="O213">
        <f>(I213*21)/100</f>
        <v>0</v>
      </c>
      <c r="P213" t="s">
        <v>27</v>
      </c>
    </row>
    <row r="214" spans="1:16" x14ac:dyDescent="0.2">
      <c r="A214" s="26" t="s">
        <v>52</v>
      </c>
      <c r="E214" s="27" t="s">
        <v>427</v>
      </c>
      <c r="H214" s="49"/>
    </row>
    <row r="215" spans="1:16" x14ac:dyDescent="0.2">
      <c r="A215" s="30" t="s">
        <v>54</v>
      </c>
      <c r="E215" s="29" t="s">
        <v>49</v>
      </c>
      <c r="H215" s="49"/>
    </row>
    <row r="216" spans="1:16" x14ac:dyDescent="0.2">
      <c r="A216" s="17" t="s">
        <v>222</v>
      </c>
      <c r="B216" s="22" t="s">
        <v>385</v>
      </c>
      <c r="C216" s="22" t="s">
        <v>429</v>
      </c>
      <c r="D216" s="17" t="s">
        <v>49</v>
      </c>
      <c r="E216" s="23" t="s">
        <v>430</v>
      </c>
      <c r="F216" s="24" t="s">
        <v>383</v>
      </c>
      <c r="G216" s="25">
        <v>13</v>
      </c>
      <c r="H216" s="48"/>
      <c r="I216" s="25">
        <f>ROUND(ROUND(H216,1)*ROUND(G216,1),1)</f>
        <v>0</v>
      </c>
      <c r="O216">
        <f>(I216*21)/100</f>
        <v>0</v>
      </c>
      <c r="P216" t="s">
        <v>27</v>
      </c>
    </row>
    <row r="217" spans="1:16" x14ac:dyDescent="0.2">
      <c r="A217" s="26" t="s">
        <v>52</v>
      </c>
      <c r="E217" s="27" t="s">
        <v>427</v>
      </c>
      <c r="H217" s="49"/>
    </row>
    <row r="218" spans="1:16" x14ac:dyDescent="0.2">
      <c r="A218" s="30" t="s">
        <v>54</v>
      </c>
      <c r="E218" s="29" t="s">
        <v>49</v>
      </c>
      <c r="H218" s="49"/>
    </row>
    <row r="219" spans="1:16" x14ac:dyDescent="0.2">
      <c r="A219" s="17" t="s">
        <v>222</v>
      </c>
      <c r="B219" s="22" t="s">
        <v>389</v>
      </c>
      <c r="C219" s="22" t="s">
        <v>435</v>
      </c>
      <c r="D219" s="17" t="s">
        <v>49</v>
      </c>
      <c r="E219" s="23" t="s">
        <v>436</v>
      </c>
      <c r="F219" s="24" t="s">
        <v>383</v>
      </c>
      <c r="G219" s="25">
        <v>9</v>
      </c>
      <c r="H219" s="48"/>
      <c r="I219" s="25">
        <f>ROUND(ROUND(H219,1)*ROUND(G219,1),1)</f>
        <v>0</v>
      </c>
      <c r="O219">
        <f>(I219*21)/100</f>
        <v>0</v>
      </c>
      <c r="P219" t="s">
        <v>27</v>
      </c>
    </row>
    <row r="220" spans="1:16" x14ac:dyDescent="0.2">
      <c r="A220" s="26" t="s">
        <v>52</v>
      </c>
      <c r="E220" s="27" t="s">
        <v>437</v>
      </c>
      <c r="H220" s="49"/>
    </row>
    <row r="221" spans="1:16" x14ac:dyDescent="0.2">
      <c r="A221" s="30" t="s">
        <v>54</v>
      </c>
      <c r="E221" s="29" t="s">
        <v>49</v>
      </c>
      <c r="H221" s="49"/>
    </row>
    <row r="222" spans="1:16" x14ac:dyDescent="0.2">
      <c r="A222" s="17" t="s">
        <v>222</v>
      </c>
      <c r="B222" s="22" t="s">
        <v>394</v>
      </c>
      <c r="C222" s="22" t="s">
        <v>442</v>
      </c>
      <c r="D222" s="17" t="s">
        <v>49</v>
      </c>
      <c r="E222" s="23" t="s">
        <v>443</v>
      </c>
      <c r="F222" s="24" t="s">
        <v>383</v>
      </c>
      <c r="G222" s="25">
        <v>11</v>
      </c>
      <c r="H222" s="48"/>
      <c r="I222" s="25">
        <f>ROUND(ROUND(H222,1)*ROUND(G222,1),1)</f>
        <v>0</v>
      </c>
      <c r="O222">
        <f>(I222*21)/100</f>
        <v>0</v>
      </c>
      <c r="P222" t="s">
        <v>27</v>
      </c>
    </row>
    <row r="223" spans="1:16" x14ac:dyDescent="0.2">
      <c r="A223" s="26" t="s">
        <v>52</v>
      </c>
      <c r="E223" s="27" t="s">
        <v>437</v>
      </c>
      <c r="H223" s="49"/>
    </row>
    <row r="224" spans="1:16" x14ac:dyDescent="0.2">
      <c r="A224" s="30" t="s">
        <v>54</v>
      </c>
      <c r="E224" s="29" t="s">
        <v>49</v>
      </c>
      <c r="H224" s="49"/>
    </row>
    <row r="225" spans="1:16" x14ac:dyDescent="0.2">
      <c r="A225" s="17" t="s">
        <v>222</v>
      </c>
      <c r="B225" s="22" t="s">
        <v>398</v>
      </c>
      <c r="C225" s="22" t="s">
        <v>448</v>
      </c>
      <c r="D225" s="17" t="s">
        <v>49</v>
      </c>
      <c r="E225" s="23" t="s">
        <v>449</v>
      </c>
      <c r="F225" s="24" t="s">
        <v>383</v>
      </c>
      <c r="G225" s="25">
        <v>2</v>
      </c>
      <c r="H225" s="48"/>
      <c r="I225" s="25">
        <f>ROUND(ROUND(H225,1)*ROUND(G225,1),1)</f>
        <v>0</v>
      </c>
      <c r="O225">
        <f>(I225*21)/100</f>
        <v>0</v>
      </c>
      <c r="P225" t="s">
        <v>27</v>
      </c>
    </row>
    <row r="226" spans="1:16" x14ac:dyDescent="0.2">
      <c r="A226" s="26" t="s">
        <v>52</v>
      </c>
      <c r="E226" s="27" t="s">
        <v>437</v>
      </c>
      <c r="H226" s="49"/>
    </row>
    <row r="227" spans="1:16" x14ac:dyDescent="0.2">
      <c r="A227" s="30" t="s">
        <v>54</v>
      </c>
      <c r="E227" s="29" t="s">
        <v>49</v>
      </c>
      <c r="H227" s="49"/>
    </row>
    <row r="228" spans="1:16" x14ac:dyDescent="0.2">
      <c r="A228" s="17" t="s">
        <v>222</v>
      </c>
      <c r="B228" s="22" t="s">
        <v>402</v>
      </c>
      <c r="C228" s="22" t="s">
        <v>451</v>
      </c>
      <c r="D228" s="17" t="s">
        <v>49</v>
      </c>
      <c r="E228" s="23" t="s">
        <v>452</v>
      </c>
      <c r="F228" s="24" t="s">
        <v>383</v>
      </c>
      <c r="G228" s="25">
        <v>13</v>
      </c>
      <c r="H228" s="48"/>
      <c r="I228" s="25">
        <f>ROUND(ROUND(H228,1)*ROUND(G228,1),1)</f>
        <v>0</v>
      </c>
      <c r="O228">
        <f>(I228*21)/100</f>
        <v>0</v>
      </c>
      <c r="P228" t="s">
        <v>27</v>
      </c>
    </row>
    <row r="229" spans="1:16" x14ac:dyDescent="0.2">
      <c r="A229" s="26" t="s">
        <v>52</v>
      </c>
      <c r="E229" s="27" t="s">
        <v>453</v>
      </c>
      <c r="H229" s="49"/>
    </row>
    <row r="230" spans="1:16" x14ac:dyDescent="0.2">
      <c r="A230" s="30" t="s">
        <v>54</v>
      </c>
      <c r="E230" s="29" t="s">
        <v>49</v>
      </c>
      <c r="H230" s="49"/>
    </row>
    <row r="231" spans="1:16" x14ac:dyDescent="0.2">
      <c r="A231" s="17" t="s">
        <v>222</v>
      </c>
      <c r="B231" s="22" t="s">
        <v>408</v>
      </c>
      <c r="C231" s="22" t="s">
        <v>455</v>
      </c>
      <c r="D231" s="17" t="s">
        <v>49</v>
      </c>
      <c r="E231" s="23" t="s">
        <v>456</v>
      </c>
      <c r="F231" s="24" t="s">
        <v>383</v>
      </c>
      <c r="G231" s="25">
        <v>38</v>
      </c>
      <c r="H231" s="48"/>
      <c r="I231" s="25">
        <f>ROUND(ROUND(H231,1)*ROUND(G231,1),1)</f>
        <v>0</v>
      </c>
      <c r="O231">
        <f>(I231*21)/100</f>
        <v>0</v>
      </c>
      <c r="P231" t="s">
        <v>27</v>
      </c>
    </row>
    <row r="232" spans="1:16" x14ac:dyDescent="0.2">
      <c r="A232" s="26" t="s">
        <v>52</v>
      </c>
      <c r="E232" s="27" t="s">
        <v>457</v>
      </c>
      <c r="H232" s="49"/>
    </row>
    <row r="233" spans="1:16" x14ac:dyDescent="0.2">
      <c r="A233" s="30" t="s">
        <v>54</v>
      </c>
      <c r="E233" s="29" t="s">
        <v>49</v>
      </c>
      <c r="H233" s="49"/>
    </row>
    <row r="234" spans="1:16" x14ac:dyDescent="0.2">
      <c r="A234" s="17" t="s">
        <v>47</v>
      </c>
      <c r="B234" s="22" t="s">
        <v>412</v>
      </c>
      <c r="C234" s="22" t="s">
        <v>476</v>
      </c>
      <c r="D234" s="17" t="s">
        <v>49</v>
      </c>
      <c r="E234" s="23" t="s">
        <v>477</v>
      </c>
      <c r="F234" s="24" t="s">
        <v>383</v>
      </c>
      <c r="G234" s="25">
        <v>13</v>
      </c>
      <c r="H234" s="48"/>
      <c r="I234" s="25">
        <f>ROUND(ROUND(H234,1)*ROUND(G234,1),1)</f>
        <v>0</v>
      </c>
      <c r="O234">
        <f>(I234*21)/100</f>
        <v>0</v>
      </c>
      <c r="P234" t="s">
        <v>27</v>
      </c>
    </row>
    <row r="235" spans="1:16" ht="25.5" x14ac:dyDescent="0.2">
      <c r="A235" s="26" t="s">
        <v>52</v>
      </c>
      <c r="E235" s="27" t="s">
        <v>478</v>
      </c>
      <c r="H235" s="49"/>
    </row>
    <row r="236" spans="1:16" x14ac:dyDescent="0.2">
      <c r="A236" s="30" t="s">
        <v>54</v>
      </c>
      <c r="E236" s="29" t="s">
        <v>49</v>
      </c>
      <c r="H236" s="49"/>
    </row>
    <row r="237" spans="1:16" x14ac:dyDescent="0.2">
      <c r="A237" s="17" t="s">
        <v>47</v>
      </c>
      <c r="B237" s="22" t="s">
        <v>416</v>
      </c>
      <c r="C237" s="22" t="s">
        <v>480</v>
      </c>
      <c r="D237" s="17" t="s">
        <v>49</v>
      </c>
      <c r="E237" s="23" t="s">
        <v>481</v>
      </c>
      <c r="F237" s="24" t="s">
        <v>383</v>
      </c>
      <c r="G237" s="25">
        <v>10</v>
      </c>
      <c r="H237" s="48"/>
      <c r="I237" s="25">
        <f>ROUND(ROUND(H237,1)*ROUND(G237,1),1)</f>
        <v>0</v>
      </c>
      <c r="O237">
        <f>(I237*21)/100</f>
        <v>0</v>
      </c>
      <c r="P237" t="s">
        <v>27</v>
      </c>
    </row>
    <row r="238" spans="1:16" ht="25.5" x14ac:dyDescent="0.2">
      <c r="A238" s="26" t="s">
        <v>52</v>
      </c>
      <c r="E238" s="27" t="s">
        <v>482</v>
      </c>
      <c r="H238" s="49"/>
    </row>
    <row r="239" spans="1:16" x14ac:dyDescent="0.2">
      <c r="A239" s="30" t="s">
        <v>54</v>
      </c>
      <c r="E239" s="29" t="s">
        <v>49</v>
      </c>
      <c r="H239" s="49"/>
    </row>
    <row r="240" spans="1:16" x14ac:dyDescent="0.2">
      <c r="A240" s="17" t="s">
        <v>222</v>
      </c>
      <c r="B240" s="22" t="s">
        <v>420</v>
      </c>
      <c r="C240" s="22" t="s">
        <v>484</v>
      </c>
      <c r="D240" s="17" t="s">
        <v>49</v>
      </c>
      <c r="E240" s="23" t="s">
        <v>485</v>
      </c>
      <c r="F240" s="24" t="s">
        <v>383</v>
      </c>
      <c r="G240" s="25">
        <v>10</v>
      </c>
      <c r="H240" s="48"/>
      <c r="I240" s="25">
        <f>ROUND(ROUND(H240,1)*ROUND(G240,1),1)</f>
        <v>0</v>
      </c>
      <c r="O240">
        <f>(I240*21)/100</f>
        <v>0</v>
      </c>
      <c r="P240" t="s">
        <v>27</v>
      </c>
    </row>
    <row r="241" spans="1:18" x14ac:dyDescent="0.2">
      <c r="A241" s="26" t="s">
        <v>52</v>
      </c>
      <c r="E241" s="27" t="s">
        <v>486</v>
      </c>
      <c r="H241" s="49"/>
    </row>
    <row r="242" spans="1:18" x14ac:dyDescent="0.2">
      <c r="A242" s="30" t="s">
        <v>54</v>
      </c>
      <c r="E242" s="29" t="s">
        <v>49</v>
      </c>
      <c r="H242" s="49"/>
    </row>
    <row r="243" spans="1:18" x14ac:dyDescent="0.2">
      <c r="A243" s="17" t="s">
        <v>47</v>
      </c>
      <c r="B243" s="22" t="s">
        <v>424</v>
      </c>
      <c r="C243" s="22" t="s">
        <v>488</v>
      </c>
      <c r="D243" s="17" t="s">
        <v>49</v>
      </c>
      <c r="E243" s="23" t="s">
        <v>489</v>
      </c>
      <c r="F243" s="24" t="s">
        <v>383</v>
      </c>
      <c r="G243" s="25">
        <v>3</v>
      </c>
      <c r="H243" s="48"/>
      <c r="I243" s="25">
        <f>ROUND(ROUND(H243,1)*ROUND(G243,1),1)</f>
        <v>0</v>
      </c>
      <c r="O243">
        <f>(I243*21)/100</f>
        <v>0</v>
      </c>
      <c r="P243" t="s">
        <v>27</v>
      </c>
    </row>
    <row r="244" spans="1:18" ht="25.5" x14ac:dyDescent="0.2">
      <c r="A244" s="26" t="s">
        <v>52</v>
      </c>
      <c r="E244" s="27" t="s">
        <v>482</v>
      </c>
      <c r="H244" s="49"/>
    </row>
    <row r="245" spans="1:18" x14ac:dyDescent="0.2">
      <c r="A245" s="30" t="s">
        <v>54</v>
      </c>
      <c r="E245" s="29" t="s">
        <v>1035</v>
      </c>
      <c r="H245" s="49"/>
    </row>
    <row r="246" spans="1:18" x14ac:dyDescent="0.2">
      <c r="A246" s="17" t="s">
        <v>222</v>
      </c>
      <c r="B246" s="22" t="s">
        <v>428</v>
      </c>
      <c r="C246" s="22" t="s">
        <v>643</v>
      </c>
      <c r="D246" s="17" t="s">
        <v>49</v>
      </c>
      <c r="E246" s="23" t="s">
        <v>644</v>
      </c>
      <c r="F246" s="24" t="s">
        <v>383</v>
      </c>
      <c r="G246" s="25">
        <v>2</v>
      </c>
      <c r="H246" s="48"/>
      <c r="I246" s="25">
        <f>ROUND(ROUND(H246,1)*ROUND(G246,1),1)</f>
        <v>0</v>
      </c>
      <c r="O246">
        <f>(I246*21)/100</f>
        <v>0</v>
      </c>
      <c r="P246" t="s">
        <v>27</v>
      </c>
    </row>
    <row r="247" spans="1:18" x14ac:dyDescent="0.2">
      <c r="A247" s="26" t="s">
        <v>52</v>
      </c>
      <c r="E247" s="27" t="s">
        <v>645</v>
      </c>
      <c r="H247" s="49"/>
    </row>
    <row r="248" spans="1:18" x14ac:dyDescent="0.2">
      <c r="A248" s="30" t="s">
        <v>54</v>
      </c>
      <c r="E248" s="29" t="s">
        <v>49</v>
      </c>
      <c r="H248" s="49"/>
    </row>
    <row r="249" spans="1:18" x14ac:dyDescent="0.2">
      <c r="A249" s="17" t="s">
        <v>222</v>
      </c>
      <c r="B249" s="22" t="s">
        <v>431</v>
      </c>
      <c r="C249" s="22" t="s">
        <v>492</v>
      </c>
      <c r="D249" s="17" t="s">
        <v>49</v>
      </c>
      <c r="E249" s="23" t="s">
        <v>493</v>
      </c>
      <c r="F249" s="24" t="s">
        <v>383</v>
      </c>
      <c r="G249" s="25">
        <v>1</v>
      </c>
      <c r="H249" s="48"/>
      <c r="I249" s="25">
        <f>ROUND(ROUND(H249,1)*ROUND(G249,1),1)</f>
        <v>0</v>
      </c>
      <c r="O249">
        <f>(I249*21)/100</f>
        <v>0</v>
      </c>
      <c r="P249" t="s">
        <v>27</v>
      </c>
    </row>
    <row r="250" spans="1:18" ht="25.5" x14ac:dyDescent="0.2">
      <c r="A250" s="26" t="s">
        <v>52</v>
      </c>
      <c r="E250" s="27" t="s">
        <v>494</v>
      </c>
      <c r="H250" s="49"/>
    </row>
    <row r="251" spans="1:18" x14ac:dyDescent="0.2">
      <c r="A251" s="30" t="s">
        <v>54</v>
      </c>
      <c r="E251" s="29" t="s">
        <v>49</v>
      </c>
      <c r="H251" s="49"/>
    </row>
    <row r="252" spans="1:18" x14ac:dyDescent="0.2">
      <c r="A252" s="17" t="s">
        <v>47</v>
      </c>
      <c r="B252" s="22" t="s">
        <v>434</v>
      </c>
      <c r="C252" s="22" t="s">
        <v>500</v>
      </c>
      <c r="D252" s="17" t="s">
        <v>49</v>
      </c>
      <c r="E252" s="23" t="s">
        <v>501</v>
      </c>
      <c r="F252" s="24" t="s">
        <v>140</v>
      </c>
      <c r="G252" s="25">
        <v>387.8</v>
      </c>
      <c r="H252" s="48"/>
      <c r="I252" s="25">
        <f>ROUND(ROUND(H252,1)*ROUND(G252,1),1)</f>
        <v>0</v>
      </c>
      <c r="O252">
        <f>(I252*21)/100</f>
        <v>0</v>
      </c>
      <c r="P252" t="s">
        <v>27</v>
      </c>
    </row>
    <row r="253" spans="1:18" ht="25.5" x14ac:dyDescent="0.2">
      <c r="A253" s="26" t="s">
        <v>52</v>
      </c>
      <c r="E253" s="27" t="s">
        <v>502</v>
      </c>
      <c r="H253" s="49"/>
    </row>
    <row r="254" spans="1:18" x14ac:dyDescent="0.2">
      <c r="A254" s="28" t="s">
        <v>54</v>
      </c>
      <c r="E254" s="29" t="s">
        <v>1036</v>
      </c>
      <c r="H254" s="49"/>
    </row>
    <row r="255" spans="1:18" ht="12.75" customHeight="1" x14ac:dyDescent="0.2">
      <c r="A255" s="5" t="s">
        <v>45</v>
      </c>
      <c r="B255" s="5"/>
      <c r="C255" s="32" t="s">
        <v>42</v>
      </c>
      <c r="D255" s="5"/>
      <c r="E255" s="20" t="s">
        <v>503</v>
      </c>
      <c r="F255" s="5"/>
      <c r="G255" s="5"/>
      <c r="H255" s="50"/>
      <c r="I255" s="33">
        <f>0+Q255</f>
        <v>0</v>
      </c>
      <c r="O255">
        <f>0+R255</f>
        <v>0</v>
      </c>
      <c r="Q255">
        <f>0+I256+I259+I262+I265+I268+I271+I274</f>
        <v>0</v>
      </c>
      <c r="R255">
        <f>0+O256+O259+O262+O265+O268+O271+O274</f>
        <v>0</v>
      </c>
    </row>
    <row r="256" spans="1:18" x14ac:dyDescent="0.2">
      <c r="A256" s="17" t="s">
        <v>47</v>
      </c>
      <c r="B256" s="22" t="s">
        <v>438</v>
      </c>
      <c r="C256" s="22" t="s">
        <v>536</v>
      </c>
      <c r="D256" s="17" t="s">
        <v>49</v>
      </c>
      <c r="E256" s="23" t="s">
        <v>537</v>
      </c>
      <c r="F256" s="24" t="s">
        <v>140</v>
      </c>
      <c r="G256" s="25">
        <v>12.4</v>
      </c>
      <c r="H256" s="48"/>
      <c r="I256" s="25">
        <f>ROUND(ROUND(H256,1)*ROUND(G256,1),1)</f>
        <v>0</v>
      </c>
      <c r="O256">
        <f>(I256*21)/100</f>
        <v>0</v>
      </c>
      <c r="P256" t="s">
        <v>27</v>
      </c>
    </row>
    <row r="257" spans="1:16" ht="25.5" x14ac:dyDescent="0.2">
      <c r="A257" s="26" t="s">
        <v>52</v>
      </c>
      <c r="E257" s="27" t="s">
        <v>714</v>
      </c>
      <c r="H257" s="49"/>
    </row>
    <row r="258" spans="1:16" x14ac:dyDescent="0.2">
      <c r="A258" s="30" t="s">
        <v>54</v>
      </c>
      <c r="E258" s="29" t="s">
        <v>1037</v>
      </c>
      <c r="H258" s="49"/>
    </row>
    <row r="259" spans="1:16" x14ac:dyDescent="0.2">
      <c r="A259" s="17" t="s">
        <v>47</v>
      </c>
      <c r="B259" s="22" t="s">
        <v>441</v>
      </c>
      <c r="C259" s="22" t="s">
        <v>545</v>
      </c>
      <c r="D259" s="17" t="s">
        <v>49</v>
      </c>
      <c r="E259" s="23" t="s">
        <v>546</v>
      </c>
      <c r="F259" s="24" t="s">
        <v>213</v>
      </c>
      <c r="G259" s="25">
        <v>8.1999999999999993</v>
      </c>
      <c r="H259" s="48"/>
      <c r="I259" s="25">
        <f>ROUND(ROUND(H259,1)*ROUND(G259,1),1)</f>
        <v>0</v>
      </c>
      <c r="O259">
        <f>(I259*21)/100</f>
        <v>0</v>
      </c>
      <c r="P259" t="s">
        <v>27</v>
      </c>
    </row>
    <row r="260" spans="1:16" x14ac:dyDescent="0.2">
      <c r="A260" s="26" t="s">
        <v>52</v>
      </c>
      <c r="E260" s="27" t="s">
        <v>547</v>
      </c>
      <c r="H260" s="49"/>
    </row>
    <row r="261" spans="1:16" x14ac:dyDescent="0.2">
      <c r="A261" s="30" t="s">
        <v>54</v>
      </c>
      <c r="E261" s="29" t="s">
        <v>49</v>
      </c>
      <c r="H261" s="49"/>
    </row>
    <row r="262" spans="1:16" ht="25.5" x14ac:dyDescent="0.2">
      <c r="A262" s="17" t="s">
        <v>47</v>
      </c>
      <c r="B262" s="22" t="s">
        <v>444</v>
      </c>
      <c r="C262" s="22" t="s">
        <v>554</v>
      </c>
      <c r="D262" s="17" t="s">
        <v>49</v>
      </c>
      <c r="E262" s="23" t="s">
        <v>555</v>
      </c>
      <c r="F262" s="24" t="s">
        <v>213</v>
      </c>
      <c r="G262" s="25">
        <v>3.2</v>
      </c>
      <c r="H262" s="48"/>
      <c r="I262" s="25">
        <f>ROUND(ROUND(H262,1)*ROUND(G262,1),1)</f>
        <v>0</v>
      </c>
      <c r="O262">
        <f>(I262*21)/100</f>
        <v>0</v>
      </c>
      <c r="P262" t="s">
        <v>27</v>
      </c>
    </row>
    <row r="263" spans="1:16" x14ac:dyDescent="0.2">
      <c r="A263" s="26" t="s">
        <v>52</v>
      </c>
      <c r="E263" s="27" t="s">
        <v>556</v>
      </c>
      <c r="H263" s="49"/>
    </row>
    <row r="264" spans="1:16" x14ac:dyDescent="0.2">
      <c r="A264" s="30" t="s">
        <v>54</v>
      </c>
      <c r="E264" s="29" t="s">
        <v>1038</v>
      </c>
      <c r="H264" s="49"/>
    </row>
    <row r="265" spans="1:16" ht="25.5" x14ac:dyDescent="0.2">
      <c r="A265" s="17" t="s">
        <v>47</v>
      </c>
      <c r="B265" s="22" t="s">
        <v>447</v>
      </c>
      <c r="C265" s="22" t="s">
        <v>559</v>
      </c>
      <c r="D265" s="17" t="s">
        <v>49</v>
      </c>
      <c r="E265" s="23" t="s">
        <v>560</v>
      </c>
      <c r="F265" s="24" t="s">
        <v>213</v>
      </c>
      <c r="G265" s="25">
        <v>5</v>
      </c>
      <c r="H265" s="48"/>
      <c r="I265" s="25">
        <f>ROUND(ROUND(H265,1)*ROUND(G265,1),1)</f>
        <v>0</v>
      </c>
      <c r="O265">
        <f>(I265*21)/100</f>
        <v>0</v>
      </c>
      <c r="P265" t="s">
        <v>27</v>
      </c>
    </row>
    <row r="266" spans="1:16" x14ac:dyDescent="0.2">
      <c r="A266" s="26" t="s">
        <v>52</v>
      </c>
      <c r="E266" s="27" t="s">
        <v>561</v>
      </c>
      <c r="H266" s="49"/>
    </row>
    <row r="267" spans="1:16" x14ac:dyDescent="0.2">
      <c r="A267" s="30" t="s">
        <v>54</v>
      </c>
      <c r="E267" s="29" t="s">
        <v>1039</v>
      </c>
      <c r="H267" s="49"/>
    </row>
    <row r="268" spans="1:16" x14ac:dyDescent="0.2">
      <c r="A268" s="17" t="s">
        <v>47</v>
      </c>
      <c r="B268" s="22" t="s">
        <v>450</v>
      </c>
      <c r="C268" s="22" t="s">
        <v>564</v>
      </c>
      <c r="D268" s="17" t="s">
        <v>49</v>
      </c>
      <c r="E268" s="23" t="s">
        <v>565</v>
      </c>
      <c r="F268" s="24" t="s">
        <v>213</v>
      </c>
      <c r="G268" s="25">
        <v>167.73787799999999</v>
      </c>
      <c r="H268" s="48"/>
      <c r="I268" s="25">
        <f>ROUND(ROUND(H268,1)*ROUND(G268,1),1)</f>
        <v>0</v>
      </c>
      <c r="O268">
        <f>(I268*21)/100</f>
        <v>0</v>
      </c>
      <c r="P268" t="s">
        <v>27</v>
      </c>
    </row>
    <row r="269" spans="1:16" x14ac:dyDescent="0.2">
      <c r="A269" s="26" t="s">
        <v>52</v>
      </c>
      <c r="E269" s="27" t="s">
        <v>49</v>
      </c>
      <c r="H269" s="49"/>
    </row>
    <row r="270" spans="1:16" x14ac:dyDescent="0.2">
      <c r="A270" s="30" t="s">
        <v>54</v>
      </c>
      <c r="E270" s="29" t="s">
        <v>49</v>
      </c>
      <c r="H270" s="49"/>
    </row>
    <row r="271" spans="1:16" x14ac:dyDescent="0.2">
      <c r="A271" s="17" t="s">
        <v>47</v>
      </c>
      <c r="B271" s="22" t="s">
        <v>467</v>
      </c>
      <c r="C271" s="22" t="s">
        <v>567</v>
      </c>
      <c r="D271" s="17" t="s">
        <v>49</v>
      </c>
      <c r="E271" s="23" t="s">
        <v>568</v>
      </c>
      <c r="F271" s="24" t="s">
        <v>213</v>
      </c>
      <c r="G271" s="25">
        <v>8.1920000000000002</v>
      </c>
      <c r="H271" s="48"/>
      <c r="I271" s="25">
        <f>ROUND(ROUND(H271,1)*ROUND(G271,1),1)</f>
        <v>0</v>
      </c>
      <c r="O271">
        <f>(I271*21)/100</f>
        <v>0</v>
      </c>
      <c r="P271" t="s">
        <v>27</v>
      </c>
    </row>
    <row r="272" spans="1:16" ht="25.5" x14ac:dyDescent="0.2">
      <c r="A272" s="26" t="s">
        <v>52</v>
      </c>
      <c r="E272" s="27" t="s">
        <v>569</v>
      </c>
      <c r="H272" s="49"/>
    </row>
    <row r="273" spans="1:16" x14ac:dyDescent="0.2">
      <c r="A273" s="30" t="s">
        <v>54</v>
      </c>
      <c r="E273" s="29" t="s">
        <v>49</v>
      </c>
      <c r="H273" s="49"/>
    </row>
    <row r="274" spans="1:16" x14ac:dyDescent="0.2">
      <c r="A274" s="17" t="s">
        <v>47</v>
      </c>
      <c r="B274" s="22" t="s">
        <v>468</v>
      </c>
      <c r="C274" s="22" t="s">
        <v>571</v>
      </c>
      <c r="D274" s="17" t="s">
        <v>49</v>
      </c>
      <c r="E274" s="23" t="s">
        <v>568</v>
      </c>
      <c r="F274" s="24" t="s">
        <v>213</v>
      </c>
      <c r="G274" s="25">
        <v>8.1999999999999993</v>
      </c>
      <c r="H274" s="48"/>
      <c r="I274" s="25">
        <f>ROUND(ROUND(H274,1)*ROUND(G274,1),1)</f>
        <v>0</v>
      </c>
      <c r="O274">
        <f>(I274*21)/100</f>
        <v>0</v>
      </c>
      <c r="P274" t="s">
        <v>27</v>
      </c>
    </row>
    <row r="275" spans="1:16" ht="25.5" x14ac:dyDescent="0.2">
      <c r="A275" s="26" t="s">
        <v>52</v>
      </c>
      <c r="E275" s="27" t="s">
        <v>572</v>
      </c>
      <c r="H275" s="49"/>
    </row>
    <row r="276" spans="1:16" x14ac:dyDescent="0.2">
      <c r="A276" s="28" t="s">
        <v>54</v>
      </c>
      <c r="E276" s="29" t="s">
        <v>49</v>
      </c>
      <c r="H276" s="49"/>
    </row>
  </sheetData>
  <sheetProtection algorithmName="SHA-512" hashValue="cPoG+bEs6OwVvGtNpN9NwNIwm4PlvFBTXys6BVA2WR/GsLdqiya5Fy9Jm0YqT+ZUo/UwJxySHSqPtTlFN6G7yg==" saltValue="l2P53y9SJEB0Qvy2ZYxc1Q==" spinCount="100000" sheet="1" objects="1" scenarios="1"/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R218"/>
  <sheetViews>
    <sheetView topLeftCell="B1" zoomScaleNormal="100" workbookViewId="0">
      <pane ySplit="8" topLeftCell="A9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0+O9+O91+O104+O120+O133+O191</f>
        <v>0</v>
      </c>
      <c r="P2" t="s">
        <v>26</v>
      </c>
    </row>
    <row r="3" spans="1:18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1040</v>
      </c>
      <c r="I3" s="31">
        <f>0+I9+I91+I104+I120+I133+I191</f>
        <v>0</v>
      </c>
      <c r="O3" t="s">
        <v>22</v>
      </c>
      <c r="P3" t="s">
        <v>25</v>
      </c>
    </row>
    <row r="4" spans="1:18" ht="15" customHeight="1" x14ac:dyDescent="0.2">
      <c r="A4" t="s">
        <v>16</v>
      </c>
      <c r="B4" s="10" t="s">
        <v>17</v>
      </c>
      <c r="C4" s="43" t="s">
        <v>18</v>
      </c>
      <c r="D4" s="38"/>
      <c r="E4" s="11" t="s">
        <v>19</v>
      </c>
      <c r="F4" s="1"/>
      <c r="G4" s="1"/>
      <c r="H4" s="9"/>
      <c r="I4" s="9"/>
      <c r="O4" t="s">
        <v>23</v>
      </c>
      <c r="P4" t="s">
        <v>25</v>
      </c>
    </row>
    <row r="5" spans="1:18" ht="12.75" customHeight="1" x14ac:dyDescent="0.2">
      <c r="A5" t="s">
        <v>20</v>
      </c>
      <c r="B5" s="13" t="s">
        <v>21</v>
      </c>
      <c r="C5" s="44" t="s">
        <v>1040</v>
      </c>
      <c r="D5" s="45"/>
      <c r="E5" s="14" t="s">
        <v>1041</v>
      </c>
      <c r="F5" s="5"/>
      <c r="G5" s="5"/>
      <c r="H5" s="5"/>
      <c r="I5" s="5"/>
      <c r="O5" t="s">
        <v>24</v>
      </c>
      <c r="P5" t="s">
        <v>27</v>
      </c>
    </row>
    <row r="6" spans="1:18" ht="12.75" customHeight="1" x14ac:dyDescent="0.2">
      <c r="A6" s="42" t="s">
        <v>29</v>
      </c>
      <c r="B6" s="42" t="s">
        <v>31</v>
      </c>
      <c r="C6" s="42" t="s">
        <v>32</v>
      </c>
      <c r="D6" s="42" t="s">
        <v>33</v>
      </c>
      <c r="E6" s="42" t="s">
        <v>34</v>
      </c>
      <c r="F6" s="42" t="s">
        <v>36</v>
      </c>
      <c r="G6" s="42" t="s">
        <v>38</v>
      </c>
      <c r="H6" s="42" t="s">
        <v>40</v>
      </c>
      <c r="I6" s="42"/>
    </row>
    <row r="7" spans="1:18" ht="12.75" customHeight="1" x14ac:dyDescent="0.2">
      <c r="A7" s="42"/>
      <c r="B7" s="42"/>
      <c r="C7" s="42"/>
      <c r="D7" s="42"/>
      <c r="E7" s="42"/>
      <c r="F7" s="42"/>
      <c r="G7" s="42"/>
      <c r="H7" s="12" t="s">
        <v>41</v>
      </c>
      <c r="I7" s="12" t="s">
        <v>43</v>
      </c>
    </row>
    <row r="8" spans="1:18" ht="12.75" customHeight="1" x14ac:dyDescent="0.2">
      <c r="A8" s="12" t="s">
        <v>30</v>
      </c>
      <c r="B8" s="12" t="s">
        <v>25</v>
      </c>
      <c r="C8" s="12" t="s">
        <v>27</v>
      </c>
      <c r="D8" s="12" t="s">
        <v>26</v>
      </c>
      <c r="E8" s="12" t="s">
        <v>35</v>
      </c>
      <c r="F8" s="12" t="s">
        <v>37</v>
      </c>
      <c r="G8" s="12" t="s">
        <v>39</v>
      </c>
      <c r="H8" s="12" t="s">
        <v>42</v>
      </c>
      <c r="I8" s="12" t="s">
        <v>44</v>
      </c>
    </row>
    <row r="9" spans="1:18" ht="12.75" customHeight="1" x14ac:dyDescent="0.2">
      <c r="A9" s="18" t="s">
        <v>45</v>
      </c>
      <c r="B9" s="18"/>
      <c r="C9" s="19" t="s">
        <v>25</v>
      </c>
      <c r="D9" s="18"/>
      <c r="E9" s="20" t="s">
        <v>99</v>
      </c>
      <c r="F9" s="18"/>
      <c r="G9" s="18"/>
      <c r="H9" s="47"/>
      <c r="I9" s="21">
        <f>0+Q9</f>
        <v>0</v>
      </c>
      <c r="O9">
        <f>0+R9</f>
        <v>0</v>
      </c>
      <c r="Q9">
        <f>0+I10+I13+I16+I19+I22+I25+I28+I31+I34+I37+I40+I43+I46+I49+I52+I55+I58+I61+I64+I67+I70+I73+I76+I79+I82+I85+I88</f>
        <v>0</v>
      </c>
      <c r="R9">
        <f>0+O10+O13+O16+O19+O22+O25+O28+O31+O34+O37+O40+O43+O46+O49+O52+O55+O58+O61+O64+O67+O70+O73+O76+O79+O82+O85+O88</f>
        <v>0</v>
      </c>
    </row>
    <row r="10" spans="1:18" x14ac:dyDescent="0.2">
      <c r="A10" s="17" t="s">
        <v>47</v>
      </c>
      <c r="B10" s="22" t="s">
        <v>25</v>
      </c>
      <c r="C10" s="22" t="s">
        <v>113</v>
      </c>
      <c r="D10" s="17" t="s">
        <v>49</v>
      </c>
      <c r="E10" s="23" t="s">
        <v>114</v>
      </c>
      <c r="F10" s="24" t="s">
        <v>110</v>
      </c>
      <c r="G10" s="25">
        <v>1.1000000000000001</v>
      </c>
      <c r="H10" s="48"/>
      <c r="I10" s="25">
        <f>ROUND(ROUND(H10,1)*ROUND(G10,1),1)</f>
        <v>0</v>
      </c>
      <c r="O10">
        <f>(I10*21)/100</f>
        <v>0</v>
      </c>
      <c r="P10" t="s">
        <v>27</v>
      </c>
    </row>
    <row r="11" spans="1:18" ht="38.25" x14ac:dyDescent="0.2">
      <c r="A11" s="26" t="s">
        <v>52</v>
      </c>
      <c r="E11" s="27" t="s">
        <v>1042</v>
      </c>
      <c r="H11" s="49"/>
    </row>
    <row r="12" spans="1:18" x14ac:dyDescent="0.2">
      <c r="A12" s="30" t="s">
        <v>54</v>
      </c>
      <c r="E12" s="29" t="s">
        <v>1043</v>
      </c>
      <c r="H12" s="49"/>
    </row>
    <row r="13" spans="1:18" x14ac:dyDescent="0.2">
      <c r="A13" s="17" t="s">
        <v>47</v>
      </c>
      <c r="B13" s="22" t="s">
        <v>27</v>
      </c>
      <c r="C13" s="22" t="s">
        <v>116</v>
      </c>
      <c r="D13" s="17" t="s">
        <v>49</v>
      </c>
      <c r="E13" s="23" t="s">
        <v>117</v>
      </c>
      <c r="F13" s="24" t="s">
        <v>110</v>
      </c>
      <c r="G13" s="25">
        <v>1.1000000000000001</v>
      </c>
      <c r="H13" s="48"/>
      <c r="I13" s="25">
        <f>ROUND(ROUND(H13,1)*ROUND(G13,1),1)</f>
        <v>0</v>
      </c>
      <c r="O13">
        <f>(I13*21)/100</f>
        <v>0</v>
      </c>
      <c r="P13" t="s">
        <v>27</v>
      </c>
    </row>
    <row r="14" spans="1:18" ht="25.5" x14ac:dyDescent="0.2">
      <c r="A14" s="26" t="s">
        <v>52</v>
      </c>
      <c r="E14" s="27" t="s">
        <v>1044</v>
      </c>
      <c r="H14" s="49"/>
    </row>
    <row r="15" spans="1:18" x14ac:dyDescent="0.2">
      <c r="A15" s="30" t="s">
        <v>54</v>
      </c>
      <c r="E15" s="29" t="s">
        <v>1043</v>
      </c>
      <c r="H15" s="49"/>
    </row>
    <row r="16" spans="1:18" x14ac:dyDescent="0.2">
      <c r="A16" s="17" t="s">
        <v>47</v>
      </c>
      <c r="B16" s="22" t="s">
        <v>26</v>
      </c>
      <c r="C16" s="22" t="s">
        <v>852</v>
      </c>
      <c r="D16" s="17" t="s">
        <v>49</v>
      </c>
      <c r="E16" s="23" t="s">
        <v>853</v>
      </c>
      <c r="F16" s="24" t="s">
        <v>110</v>
      </c>
      <c r="G16" s="25">
        <v>66.7</v>
      </c>
      <c r="H16" s="48"/>
      <c r="I16" s="25">
        <f>ROUND(ROUND(H16,1)*ROUND(G16,1),1)</f>
        <v>0</v>
      </c>
      <c r="O16">
        <f>(I16*21)/100</f>
        <v>0</v>
      </c>
      <c r="P16" t="s">
        <v>27</v>
      </c>
    </row>
    <row r="17" spans="1:16" ht="25.5" x14ac:dyDescent="0.2">
      <c r="A17" s="26" t="s">
        <v>52</v>
      </c>
      <c r="E17" s="27" t="s">
        <v>585</v>
      </c>
      <c r="H17" s="49"/>
    </row>
    <row r="18" spans="1:16" x14ac:dyDescent="0.2">
      <c r="A18" s="30" t="s">
        <v>54</v>
      </c>
      <c r="E18" s="29" t="s">
        <v>1045</v>
      </c>
      <c r="H18" s="49"/>
    </row>
    <row r="19" spans="1:16" x14ac:dyDescent="0.2">
      <c r="A19" s="17" t="s">
        <v>47</v>
      </c>
      <c r="B19" s="22" t="s">
        <v>35</v>
      </c>
      <c r="C19" s="22" t="s">
        <v>138</v>
      </c>
      <c r="D19" s="17" t="s">
        <v>49</v>
      </c>
      <c r="E19" s="23" t="s">
        <v>139</v>
      </c>
      <c r="F19" s="24" t="s">
        <v>140</v>
      </c>
      <c r="G19" s="25">
        <v>1.5</v>
      </c>
      <c r="H19" s="48"/>
      <c r="I19" s="25">
        <f>ROUND(ROUND(H19,1)*ROUND(G19,1),1)</f>
        <v>0</v>
      </c>
      <c r="O19">
        <f>(I19*21)/100</f>
        <v>0</v>
      </c>
      <c r="P19" t="s">
        <v>27</v>
      </c>
    </row>
    <row r="20" spans="1:16" ht="25.5" x14ac:dyDescent="0.2">
      <c r="A20" s="26" t="s">
        <v>52</v>
      </c>
      <c r="E20" s="27" t="s">
        <v>1046</v>
      </c>
      <c r="H20" s="49"/>
    </row>
    <row r="21" spans="1:16" x14ac:dyDescent="0.2">
      <c r="A21" s="30" t="s">
        <v>54</v>
      </c>
      <c r="E21" s="29" t="s">
        <v>49</v>
      </c>
      <c r="H21" s="49"/>
    </row>
    <row r="22" spans="1:16" x14ac:dyDescent="0.2">
      <c r="A22" s="17" t="s">
        <v>47</v>
      </c>
      <c r="B22" s="22" t="s">
        <v>37</v>
      </c>
      <c r="C22" s="22" t="s">
        <v>146</v>
      </c>
      <c r="D22" s="17" t="s">
        <v>49</v>
      </c>
      <c r="E22" s="23" t="s">
        <v>147</v>
      </c>
      <c r="F22" s="24" t="s">
        <v>148</v>
      </c>
      <c r="G22" s="25">
        <v>10</v>
      </c>
      <c r="H22" s="48"/>
      <c r="I22" s="25">
        <f>ROUND(ROUND(H22,1)*ROUND(G22,1),1)</f>
        <v>0</v>
      </c>
      <c r="O22">
        <f>(I22*21)/100</f>
        <v>0</v>
      </c>
      <c r="P22" t="s">
        <v>27</v>
      </c>
    </row>
    <row r="23" spans="1:16" x14ac:dyDescent="0.2">
      <c r="A23" s="26" t="s">
        <v>52</v>
      </c>
      <c r="E23" s="27" t="s">
        <v>149</v>
      </c>
      <c r="H23" s="49"/>
    </row>
    <row r="24" spans="1:16" x14ac:dyDescent="0.2">
      <c r="A24" s="30" t="s">
        <v>54</v>
      </c>
      <c r="E24" s="29" t="s">
        <v>49</v>
      </c>
      <c r="H24" s="49"/>
    </row>
    <row r="25" spans="1:16" x14ac:dyDescent="0.2">
      <c r="A25" s="17" t="s">
        <v>47</v>
      </c>
      <c r="B25" s="22" t="s">
        <v>39</v>
      </c>
      <c r="C25" s="22" t="s">
        <v>150</v>
      </c>
      <c r="D25" s="17" t="s">
        <v>49</v>
      </c>
      <c r="E25" s="23" t="s">
        <v>151</v>
      </c>
      <c r="F25" s="24" t="s">
        <v>152</v>
      </c>
      <c r="G25" s="25">
        <v>10</v>
      </c>
      <c r="H25" s="48"/>
      <c r="I25" s="25">
        <f>ROUND(ROUND(H25,1)*ROUND(G25,1),1)</f>
        <v>0</v>
      </c>
      <c r="O25">
        <f>(I25*21)/100</f>
        <v>0</v>
      </c>
      <c r="P25" t="s">
        <v>27</v>
      </c>
    </row>
    <row r="26" spans="1:16" x14ac:dyDescent="0.2">
      <c r="A26" s="26" t="s">
        <v>52</v>
      </c>
      <c r="E26" s="27" t="s">
        <v>149</v>
      </c>
      <c r="H26" s="49"/>
    </row>
    <row r="27" spans="1:16" x14ac:dyDescent="0.2">
      <c r="A27" s="30" t="s">
        <v>54</v>
      </c>
      <c r="E27" s="29" t="s">
        <v>49</v>
      </c>
      <c r="H27" s="49"/>
    </row>
    <row r="28" spans="1:16" x14ac:dyDescent="0.2">
      <c r="A28" s="17" t="s">
        <v>47</v>
      </c>
      <c r="B28" s="22" t="s">
        <v>66</v>
      </c>
      <c r="C28" s="22" t="s">
        <v>157</v>
      </c>
      <c r="D28" s="17" t="s">
        <v>49</v>
      </c>
      <c r="E28" s="23" t="s">
        <v>158</v>
      </c>
      <c r="F28" s="24" t="s">
        <v>159</v>
      </c>
      <c r="G28" s="25">
        <v>6.5</v>
      </c>
      <c r="H28" s="48"/>
      <c r="I28" s="25">
        <f>ROUND(ROUND(H28,1)*ROUND(G28,1),1)</f>
        <v>0</v>
      </c>
      <c r="O28">
        <f>(I28*21)/100</f>
        <v>0</v>
      </c>
      <c r="P28" t="s">
        <v>27</v>
      </c>
    </row>
    <row r="29" spans="1:16" x14ac:dyDescent="0.2">
      <c r="A29" s="26" t="s">
        <v>52</v>
      </c>
      <c r="E29" s="27" t="s">
        <v>160</v>
      </c>
      <c r="H29" s="49"/>
    </row>
    <row r="30" spans="1:16" x14ac:dyDescent="0.2">
      <c r="A30" s="30" t="s">
        <v>54</v>
      </c>
      <c r="E30" s="29" t="s">
        <v>49</v>
      </c>
      <c r="H30" s="49"/>
    </row>
    <row r="31" spans="1:16" x14ac:dyDescent="0.2">
      <c r="A31" s="17" t="s">
        <v>47</v>
      </c>
      <c r="B31" s="22" t="s">
        <v>69</v>
      </c>
      <c r="C31" s="22" t="s">
        <v>821</v>
      </c>
      <c r="D31" s="17" t="s">
        <v>49</v>
      </c>
      <c r="E31" s="23" t="s">
        <v>822</v>
      </c>
      <c r="F31" s="24" t="s">
        <v>159</v>
      </c>
      <c r="G31" s="25">
        <v>1.9</v>
      </c>
      <c r="H31" s="48"/>
      <c r="I31" s="25">
        <f>ROUND(ROUND(H31,1)*ROUND(G31,1),1)</f>
        <v>0</v>
      </c>
      <c r="O31">
        <f>(I31*21)/100</f>
        <v>0</v>
      </c>
      <c r="P31" t="s">
        <v>27</v>
      </c>
    </row>
    <row r="32" spans="1:16" x14ac:dyDescent="0.2">
      <c r="A32" s="26" t="s">
        <v>52</v>
      </c>
      <c r="E32" s="27" t="s">
        <v>172</v>
      </c>
      <c r="H32" s="49"/>
    </row>
    <row r="33" spans="1:16" x14ac:dyDescent="0.2">
      <c r="A33" s="30" t="s">
        <v>54</v>
      </c>
      <c r="E33" s="29" t="s">
        <v>1047</v>
      </c>
      <c r="H33" s="49"/>
    </row>
    <row r="34" spans="1:16" x14ac:dyDescent="0.2">
      <c r="A34" s="17" t="s">
        <v>47</v>
      </c>
      <c r="B34" s="22" t="s">
        <v>42</v>
      </c>
      <c r="C34" s="22" t="s">
        <v>660</v>
      </c>
      <c r="D34" s="17" t="s">
        <v>49</v>
      </c>
      <c r="E34" s="23" t="s">
        <v>661</v>
      </c>
      <c r="F34" s="24" t="s">
        <v>159</v>
      </c>
      <c r="G34" s="25">
        <v>95.4</v>
      </c>
      <c r="H34" s="48"/>
      <c r="I34" s="25">
        <f>ROUND(ROUND(H34,1)*ROUND(G34,1),1)</f>
        <v>0</v>
      </c>
      <c r="O34">
        <f>(I34*21)/100</f>
        <v>0</v>
      </c>
      <c r="P34" t="s">
        <v>27</v>
      </c>
    </row>
    <row r="35" spans="1:16" ht="25.5" x14ac:dyDescent="0.2">
      <c r="A35" s="26" t="s">
        <v>52</v>
      </c>
      <c r="E35" s="27" t="s">
        <v>167</v>
      </c>
      <c r="H35" s="49"/>
    </row>
    <row r="36" spans="1:16" x14ac:dyDescent="0.2">
      <c r="A36" s="30" t="s">
        <v>54</v>
      </c>
      <c r="E36" s="29" t="s">
        <v>49</v>
      </c>
      <c r="H36" s="49"/>
    </row>
    <row r="37" spans="1:16" x14ac:dyDescent="0.2">
      <c r="A37" s="17" t="s">
        <v>47</v>
      </c>
      <c r="B37" s="22" t="s">
        <v>44</v>
      </c>
      <c r="C37" s="22" t="s">
        <v>168</v>
      </c>
      <c r="D37" s="17" t="s">
        <v>49</v>
      </c>
      <c r="E37" s="23" t="s">
        <v>169</v>
      </c>
      <c r="F37" s="24" t="s">
        <v>159</v>
      </c>
      <c r="G37" s="25">
        <v>97.3</v>
      </c>
      <c r="H37" s="48"/>
      <c r="I37" s="25">
        <f>ROUND(ROUND(H37,1)*ROUND(G37,1),1)</f>
        <v>0</v>
      </c>
      <c r="O37">
        <f>(I37*21)/100</f>
        <v>0</v>
      </c>
      <c r="P37" t="s">
        <v>27</v>
      </c>
    </row>
    <row r="38" spans="1:16" x14ac:dyDescent="0.2">
      <c r="A38" s="26" t="s">
        <v>52</v>
      </c>
      <c r="E38" s="27" t="s">
        <v>824</v>
      </c>
      <c r="H38" s="49"/>
    </row>
    <row r="39" spans="1:16" x14ac:dyDescent="0.2">
      <c r="A39" s="30" t="s">
        <v>54</v>
      </c>
      <c r="E39" s="29" t="s">
        <v>1048</v>
      </c>
      <c r="H39" s="49"/>
    </row>
    <row r="40" spans="1:16" x14ac:dyDescent="0.2">
      <c r="A40" s="17" t="s">
        <v>47</v>
      </c>
      <c r="B40" s="22" t="s">
        <v>76</v>
      </c>
      <c r="C40" s="22" t="s">
        <v>182</v>
      </c>
      <c r="D40" s="17" t="s">
        <v>49</v>
      </c>
      <c r="E40" s="23" t="s">
        <v>183</v>
      </c>
      <c r="F40" s="24" t="s">
        <v>110</v>
      </c>
      <c r="G40" s="25">
        <v>221.6</v>
      </c>
      <c r="H40" s="48"/>
      <c r="I40" s="25">
        <f>ROUND(ROUND(H40,1)*ROUND(G40,1),1)</f>
        <v>0</v>
      </c>
      <c r="O40">
        <f>(I40*21)/100</f>
        <v>0</v>
      </c>
      <c r="P40" t="s">
        <v>27</v>
      </c>
    </row>
    <row r="41" spans="1:16" ht="25.5" x14ac:dyDescent="0.2">
      <c r="A41" s="26" t="s">
        <v>52</v>
      </c>
      <c r="E41" s="27" t="s">
        <v>184</v>
      </c>
      <c r="H41" s="49"/>
    </row>
    <row r="42" spans="1:16" x14ac:dyDescent="0.2">
      <c r="A42" s="30" t="s">
        <v>54</v>
      </c>
      <c r="E42" s="29" t="s">
        <v>49</v>
      </c>
      <c r="H42" s="49"/>
    </row>
    <row r="43" spans="1:16" x14ac:dyDescent="0.2">
      <c r="A43" s="17" t="s">
        <v>47</v>
      </c>
      <c r="B43" s="22" t="s">
        <v>79</v>
      </c>
      <c r="C43" s="22" t="s">
        <v>186</v>
      </c>
      <c r="D43" s="17" t="s">
        <v>49</v>
      </c>
      <c r="E43" s="23" t="s">
        <v>187</v>
      </c>
      <c r="F43" s="24" t="s">
        <v>110</v>
      </c>
      <c r="G43" s="25">
        <v>221.6</v>
      </c>
      <c r="H43" s="48"/>
      <c r="I43" s="25">
        <f>ROUND(ROUND(H43,1)*ROUND(G43,1),1)</f>
        <v>0</v>
      </c>
      <c r="O43">
        <f>(I43*21)/100</f>
        <v>0</v>
      </c>
      <c r="P43" t="s">
        <v>27</v>
      </c>
    </row>
    <row r="44" spans="1:16" ht="25.5" x14ac:dyDescent="0.2">
      <c r="A44" s="26" t="s">
        <v>52</v>
      </c>
      <c r="E44" s="27" t="s">
        <v>184</v>
      </c>
      <c r="H44" s="49"/>
    </row>
    <row r="45" spans="1:16" x14ac:dyDescent="0.2">
      <c r="A45" s="30" t="s">
        <v>54</v>
      </c>
      <c r="E45" s="29" t="s">
        <v>49</v>
      </c>
      <c r="H45" s="49"/>
    </row>
    <row r="46" spans="1:16" x14ac:dyDescent="0.2">
      <c r="A46" s="17" t="s">
        <v>47</v>
      </c>
      <c r="B46" s="22" t="s">
        <v>82</v>
      </c>
      <c r="C46" s="22" t="s">
        <v>189</v>
      </c>
      <c r="D46" s="17" t="s">
        <v>49</v>
      </c>
      <c r="E46" s="23" t="s">
        <v>190</v>
      </c>
      <c r="F46" s="24" t="s">
        <v>159</v>
      </c>
      <c r="G46" s="25">
        <v>97.3</v>
      </c>
      <c r="H46" s="48"/>
      <c r="I46" s="25">
        <f>ROUND(ROUND(H46,1)*ROUND(G46,1),1)</f>
        <v>0</v>
      </c>
      <c r="O46">
        <f>(I46*21)/100</f>
        <v>0</v>
      </c>
      <c r="P46" t="s">
        <v>27</v>
      </c>
    </row>
    <row r="47" spans="1:16" ht="25.5" x14ac:dyDescent="0.2">
      <c r="A47" s="26" t="s">
        <v>52</v>
      </c>
      <c r="E47" s="27" t="s">
        <v>191</v>
      </c>
      <c r="H47" s="49"/>
    </row>
    <row r="48" spans="1:16" x14ac:dyDescent="0.2">
      <c r="A48" s="30" t="s">
        <v>54</v>
      </c>
      <c r="E48" s="29" t="s">
        <v>1048</v>
      </c>
      <c r="H48" s="49"/>
    </row>
    <row r="49" spans="1:16" x14ac:dyDescent="0.2">
      <c r="A49" s="17" t="s">
        <v>47</v>
      </c>
      <c r="B49" s="22" t="s">
        <v>85</v>
      </c>
      <c r="C49" s="22" t="s">
        <v>665</v>
      </c>
      <c r="D49" s="17" t="s">
        <v>18</v>
      </c>
      <c r="E49" s="23" t="s">
        <v>666</v>
      </c>
      <c r="F49" s="24" t="s">
        <v>159</v>
      </c>
      <c r="G49" s="25">
        <v>66.8</v>
      </c>
      <c r="H49" s="48"/>
      <c r="I49" s="25">
        <f>ROUND(ROUND(H49,1)*ROUND(G49,1),1)</f>
        <v>0</v>
      </c>
      <c r="O49">
        <f>(I49*21)/100</f>
        <v>0</v>
      </c>
      <c r="P49" t="s">
        <v>27</v>
      </c>
    </row>
    <row r="50" spans="1:16" ht="25.5" x14ac:dyDescent="0.2">
      <c r="A50" s="26" t="s">
        <v>52</v>
      </c>
      <c r="E50" s="27" t="s">
        <v>196</v>
      </c>
      <c r="H50" s="49"/>
    </row>
    <row r="51" spans="1:16" x14ac:dyDescent="0.2">
      <c r="A51" s="30" t="s">
        <v>54</v>
      </c>
      <c r="E51" s="29" t="s">
        <v>49</v>
      </c>
      <c r="H51" s="49"/>
    </row>
    <row r="52" spans="1:16" x14ac:dyDescent="0.2">
      <c r="A52" s="17" t="s">
        <v>47</v>
      </c>
      <c r="B52" s="22" t="s">
        <v>88</v>
      </c>
      <c r="C52" s="22" t="s">
        <v>665</v>
      </c>
      <c r="D52" s="17" t="s">
        <v>199</v>
      </c>
      <c r="E52" s="23" t="s">
        <v>666</v>
      </c>
      <c r="F52" s="24" t="s">
        <v>159</v>
      </c>
      <c r="G52" s="25">
        <v>30.4</v>
      </c>
      <c r="H52" s="48"/>
      <c r="I52" s="25">
        <f>ROUND(ROUND(H52,1)*ROUND(G52,1),1)</f>
        <v>0</v>
      </c>
      <c r="O52">
        <f>(I52*21)/100</f>
        <v>0</v>
      </c>
      <c r="P52" t="s">
        <v>27</v>
      </c>
    </row>
    <row r="53" spans="1:16" ht="25.5" x14ac:dyDescent="0.2">
      <c r="A53" s="26" t="s">
        <v>52</v>
      </c>
      <c r="E53" s="27" t="s">
        <v>200</v>
      </c>
      <c r="H53" s="49"/>
    </row>
    <row r="54" spans="1:16" x14ac:dyDescent="0.2">
      <c r="A54" s="30" t="s">
        <v>54</v>
      </c>
      <c r="E54" s="29" t="s">
        <v>1049</v>
      </c>
      <c r="H54" s="49"/>
    </row>
    <row r="55" spans="1:16" x14ac:dyDescent="0.2">
      <c r="A55" s="17" t="s">
        <v>47</v>
      </c>
      <c r="B55" s="22" t="s">
        <v>91</v>
      </c>
      <c r="C55" s="22" t="s">
        <v>203</v>
      </c>
      <c r="D55" s="17" t="s">
        <v>18</v>
      </c>
      <c r="E55" s="23" t="s">
        <v>204</v>
      </c>
      <c r="F55" s="24" t="s">
        <v>159</v>
      </c>
      <c r="G55" s="25">
        <v>114.2</v>
      </c>
      <c r="H55" s="48"/>
      <c r="I55" s="25">
        <f>ROUND(ROUND(H55,1)*ROUND(G55,1),1)</f>
        <v>0</v>
      </c>
      <c r="O55">
        <f>(I55*21)/100</f>
        <v>0</v>
      </c>
      <c r="P55" t="s">
        <v>27</v>
      </c>
    </row>
    <row r="56" spans="1:16" ht="25.5" x14ac:dyDescent="0.2">
      <c r="A56" s="26" t="s">
        <v>52</v>
      </c>
      <c r="E56" s="27" t="s">
        <v>205</v>
      </c>
      <c r="H56" s="49"/>
    </row>
    <row r="57" spans="1:16" x14ac:dyDescent="0.2">
      <c r="A57" s="30" t="s">
        <v>54</v>
      </c>
      <c r="E57" s="29" t="s">
        <v>1050</v>
      </c>
      <c r="H57" s="49"/>
    </row>
    <row r="58" spans="1:16" x14ac:dyDescent="0.2">
      <c r="A58" s="17" t="s">
        <v>47</v>
      </c>
      <c r="B58" s="22" t="s">
        <v>94</v>
      </c>
      <c r="C58" s="22" t="s">
        <v>203</v>
      </c>
      <c r="D58" s="17" t="s">
        <v>199</v>
      </c>
      <c r="E58" s="23" t="s">
        <v>204</v>
      </c>
      <c r="F58" s="24" t="s">
        <v>159</v>
      </c>
      <c r="G58" s="25">
        <v>47.3</v>
      </c>
      <c r="H58" s="48"/>
      <c r="I58" s="25">
        <f>ROUND(ROUND(H58,1)*ROUND(G58,1),1)</f>
        <v>0</v>
      </c>
      <c r="O58">
        <f>(I58*21)/100</f>
        <v>0</v>
      </c>
      <c r="P58" t="s">
        <v>27</v>
      </c>
    </row>
    <row r="59" spans="1:16" ht="25.5" x14ac:dyDescent="0.2">
      <c r="A59" s="26" t="s">
        <v>52</v>
      </c>
      <c r="E59" s="27" t="s">
        <v>208</v>
      </c>
      <c r="H59" s="49"/>
    </row>
    <row r="60" spans="1:16" x14ac:dyDescent="0.2">
      <c r="A60" s="30" t="s">
        <v>54</v>
      </c>
      <c r="E60" s="29" t="s">
        <v>1051</v>
      </c>
      <c r="H60" s="49"/>
    </row>
    <row r="61" spans="1:16" x14ac:dyDescent="0.2">
      <c r="A61" s="17" t="s">
        <v>47</v>
      </c>
      <c r="B61" s="22" t="s">
        <v>97</v>
      </c>
      <c r="C61" s="22" t="s">
        <v>211</v>
      </c>
      <c r="D61" s="17" t="s">
        <v>49</v>
      </c>
      <c r="E61" s="23" t="s">
        <v>212</v>
      </c>
      <c r="F61" s="24" t="s">
        <v>213</v>
      </c>
      <c r="G61" s="25">
        <v>60.8</v>
      </c>
      <c r="H61" s="48"/>
      <c r="I61" s="25">
        <f>ROUND(ROUND(H61,1)*ROUND(G61,1),1)</f>
        <v>0</v>
      </c>
      <c r="O61">
        <f>(I61*21)/100</f>
        <v>0</v>
      </c>
      <c r="P61" t="s">
        <v>27</v>
      </c>
    </row>
    <row r="62" spans="1:16" x14ac:dyDescent="0.2">
      <c r="A62" s="26" t="s">
        <v>52</v>
      </c>
      <c r="E62" s="27" t="s">
        <v>214</v>
      </c>
      <c r="H62" s="49"/>
    </row>
    <row r="63" spans="1:16" x14ac:dyDescent="0.2">
      <c r="A63" s="30" t="s">
        <v>54</v>
      </c>
      <c r="E63" s="29" t="s">
        <v>1052</v>
      </c>
      <c r="H63" s="49"/>
    </row>
    <row r="64" spans="1:16" x14ac:dyDescent="0.2">
      <c r="A64" s="17" t="s">
        <v>47</v>
      </c>
      <c r="B64" s="22" t="s">
        <v>100</v>
      </c>
      <c r="C64" s="22" t="s">
        <v>217</v>
      </c>
      <c r="D64" s="17" t="s">
        <v>18</v>
      </c>
      <c r="E64" s="23" t="s">
        <v>218</v>
      </c>
      <c r="F64" s="24" t="s">
        <v>159</v>
      </c>
      <c r="G64" s="25">
        <v>66.8</v>
      </c>
      <c r="H64" s="48"/>
      <c r="I64" s="25">
        <f>ROUND(ROUND(H64,1)*ROUND(G64,1),1)</f>
        <v>0</v>
      </c>
      <c r="O64">
        <f>(I64*21)/100</f>
        <v>0</v>
      </c>
      <c r="P64" t="s">
        <v>27</v>
      </c>
    </row>
    <row r="65" spans="1:16" ht="25.5" x14ac:dyDescent="0.2">
      <c r="A65" s="26" t="s">
        <v>52</v>
      </c>
      <c r="E65" s="27" t="s">
        <v>219</v>
      </c>
      <c r="H65" s="49"/>
    </row>
    <row r="66" spans="1:16" x14ac:dyDescent="0.2">
      <c r="A66" s="30" t="s">
        <v>54</v>
      </c>
      <c r="E66" s="29" t="s">
        <v>49</v>
      </c>
      <c r="H66" s="49"/>
    </row>
    <row r="67" spans="1:16" x14ac:dyDescent="0.2">
      <c r="A67" s="17" t="s">
        <v>47</v>
      </c>
      <c r="B67" s="22" t="s">
        <v>176</v>
      </c>
      <c r="C67" s="22" t="s">
        <v>238</v>
      </c>
      <c r="D67" s="17" t="s">
        <v>18</v>
      </c>
      <c r="E67" s="23" t="s">
        <v>239</v>
      </c>
      <c r="F67" s="24" t="s">
        <v>159</v>
      </c>
      <c r="G67" s="25">
        <v>22.2</v>
      </c>
      <c r="H67" s="48"/>
      <c r="I67" s="25">
        <f>ROUND(ROUND(H67,1)*ROUND(G67,1),1)</f>
        <v>0</v>
      </c>
      <c r="O67">
        <f>(I67*21)/100</f>
        <v>0</v>
      </c>
      <c r="P67" t="s">
        <v>27</v>
      </c>
    </row>
    <row r="68" spans="1:16" ht="25.5" x14ac:dyDescent="0.2">
      <c r="A68" s="26" t="s">
        <v>52</v>
      </c>
      <c r="E68" s="27" t="s">
        <v>240</v>
      </c>
      <c r="H68" s="49"/>
    </row>
    <row r="69" spans="1:16" x14ac:dyDescent="0.2">
      <c r="A69" s="30" t="s">
        <v>54</v>
      </c>
      <c r="E69" s="29" t="s">
        <v>49</v>
      </c>
      <c r="H69" s="49"/>
    </row>
    <row r="70" spans="1:16" x14ac:dyDescent="0.2">
      <c r="A70" s="17" t="s">
        <v>222</v>
      </c>
      <c r="B70" s="22" t="s">
        <v>185</v>
      </c>
      <c r="C70" s="22" t="s">
        <v>1053</v>
      </c>
      <c r="D70" s="17" t="s">
        <v>49</v>
      </c>
      <c r="E70" s="23" t="s">
        <v>1054</v>
      </c>
      <c r="F70" s="24" t="s">
        <v>213</v>
      </c>
      <c r="G70" s="25">
        <v>44.4</v>
      </c>
      <c r="H70" s="48"/>
      <c r="I70" s="25">
        <f>ROUND(ROUND(H70,1)*ROUND(G70,1),1)</f>
        <v>0</v>
      </c>
      <c r="O70">
        <f>(I70*21)/100</f>
        <v>0</v>
      </c>
      <c r="P70" t="s">
        <v>27</v>
      </c>
    </row>
    <row r="71" spans="1:16" x14ac:dyDescent="0.2">
      <c r="A71" s="26" t="s">
        <v>52</v>
      </c>
      <c r="E71" s="27" t="s">
        <v>1055</v>
      </c>
      <c r="H71" s="49"/>
    </row>
    <row r="72" spans="1:16" x14ac:dyDescent="0.2">
      <c r="A72" s="30" t="s">
        <v>54</v>
      </c>
      <c r="E72" s="29" t="s">
        <v>1056</v>
      </c>
      <c r="H72" s="49"/>
    </row>
    <row r="73" spans="1:16" x14ac:dyDescent="0.2">
      <c r="A73" s="17" t="s">
        <v>47</v>
      </c>
      <c r="B73" s="22" t="s">
        <v>181</v>
      </c>
      <c r="C73" s="22" t="s">
        <v>238</v>
      </c>
      <c r="D73" s="17" t="s">
        <v>199</v>
      </c>
      <c r="E73" s="23" t="s">
        <v>239</v>
      </c>
      <c r="F73" s="24" t="s">
        <v>159</v>
      </c>
      <c r="G73" s="25">
        <v>1.7</v>
      </c>
      <c r="H73" s="48"/>
      <c r="I73" s="25">
        <f>ROUND(ROUND(H73,1)*ROUND(G73,1),1)</f>
        <v>0</v>
      </c>
      <c r="O73">
        <f>(I73*21)/100</f>
        <v>0</v>
      </c>
      <c r="P73" t="s">
        <v>27</v>
      </c>
    </row>
    <row r="74" spans="1:16" x14ac:dyDescent="0.2">
      <c r="A74" s="26" t="s">
        <v>52</v>
      </c>
      <c r="E74" s="27" t="s">
        <v>247</v>
      </c>
      <c r="H74" s="49"/>
    </row>
    <row r="75" spans="1:16" x14ac:dyDescent="0.2">
      <c r="A75" s="30" t="s">
        <v>54</v>
      </c>
      <c r="E75" s="29" t="s">
        <v>1057</v>
      </c>
      <c r="H75" s="49"/>
    </row>
    <row r="76" spans="1:16" x14ac:dyDescent="0.2">
      <c r="A76" s="17" t="s">
        <v>222</v>
      </c>
      <c r="B76" s="22" t="s">
        <v>188</v>
      </c>
      <c r="C76" s="22" t="s">
        <v>250</v>
      </c>
      <c r="D76" s="17" t="s">
        <v>49</v>
      </c>
      <c r="E76" s="23" t="s">
        <v>251</v>
      </c>
      <c r="F76" s="24" t="s">
        <v>213</v>
      </c>
      <c r="G76" s="25">
        <v>3.1</v>
      </c>
      <c r="H76" s="48"/>
      <c r="I76" s="25">
        <f>ROUND(ROUND(H76,1)*ROUND(G76,1),1)</f>
        <v>0</v>
      </c>
      <c r="O76">
        <f>(I76*21)/100</f>
        <v>0</v>
      </c>
      <c r="P76" t="s">
        <v>27</v>
      </c>
    </row>
    <row r="77" spans="1:16" x14ac:dyDescent="0.2">
      <c r="A77" s="26" t="s">
        <v>52</v>
      </c>
      <c r="E77" s="27" t="s">
        <v>252</v>
      </c>
      <c r="H77" s="49"/>
    </row>
    <row r="78" spans="1:16" x14ac:dyDescent="0.2">
      <c r="A78" s="30" t="s">
        <v>54</v>
      </c>
      <c r="E78" s="29" t="s">
        <v>1058</v>
      </c>
      <c r="H78" s="49"/>
    </row>
    <row r="79" spans="1:16" x14ac:dyDescent="0.2">
      <c r="A79" s="17" t="s">
        <v>47</v>
      </c>
      <c r="B79" s="22" t="s">
        <v>380</v>
      </c>
      <c r="C79" s="22" t="s">
        <v>274</v>
      </c>
      <c r="D79" s="17" t="s">
        <v>49</v>
      </c>
      <c r="E79" s="23" t="s">
        <v>275</v>
      </c>
      <c r="F79" s="24" t="s">
        <v>159</v>
      </c>
      <c r="G79" s="25">
        <v>97.3</v>
      </c>
      <c r="H79" s="48"/>
      <c r="I79" s="25">
        <f>ROUND(ROUND(H79,1)*ROUND(G79,1),1)</f>
        <v>0</v>
      </c>
      <c r="O79">
        <f>(I79*21)/100</f>
        <v>0</v>
      </c>
      <c r="P79" t="s">
        <v>27</v>
      </c>
    </row>
    <row r="80" spans="1:16" ht="38.25" x14ac:dyDescent="0.2">
      <c r="A80" s="26" t="s">
        <v>52</v>
      </c>
      <c r="E80" s="27" t="s">
        <v>276</v>
      </c>
      <c r="H80" s="49"/>
    </row>
    <row r="81" spans="1:18" x14ac:dyDescent="0.2">
      <c r="A81" s="30" t="s">
        <v>54</v>
      </c>
      <c r="E81" s="29" t="s">
        <v>1048</v>
      </c>
      <c r="H81" s="49"/>
    </row>
    <row r="82" spans="1:18" x14ac:dyDescent="0.2">
      <c r="A82" s="17" t="s">
        <v>47</v>
      </c>
      <c r="B82" s="22" t="s">
        <v>385</v>
      </c>
      <c r="C82" s="22" t="s">
        <v>279</v>
      </c>
      <c r="D82" s="17" t="s">
        <v>49</v>
      </c>
      <c r="E82" s="23" t="s">
        <v>275</v>
      </c>
      <c r="F82" s="24" t="s">
        <v>159</v>
      </c>
      <c r="G82" s="25">
        <v>66.8</v>
      </c>
      <c r="H82" s="48"/>
      <c r="I82" s="25">
        <f>ROUND(ROUND(H82,1)*ROUND(G82,1),1)</f>
        <v>0</v>
      </c>
      <c r="O82">
        <f>(I82*21)/100</f>
        <v>0</v>
      </c>
      <c r="P82" t="s">
        <v>27</v>
      </c>
    </row>
    <row r="83" spans="1:18" ht="38.25" x14ac:dyDescent="0.2">
      <c r="A83" s="26" t="s">
        <v>52</v>
      </c>
      <c r="E83" s="27" t="s">
        <v>280</v>
      </c>
      <c r="H83" s="49"/>
    </row>
    <row r="84" spans="1:18" x14ac:dyDescent="0.2">
      <c r="A84" s="30" t="s">
        <v>54</v>
      </c>
      <c r="E84" s="29" t="s">
        <v>49</v>
      </c>
      <c r="H84" s="49"/>
    </row>
    <row r="85" spans="1:18" x14ac:dyDescent="0.2">
      <c r="A85" s="17" t="s">
        <v>47</v>
      </c>
      <c r="B85" s="22" t="s">
        <v>389</v>
      </c>
      <c r="C85" s="22" t="s">
        <v>282</v>
      </c>
      <c r="D85" s="17" t="s">
        <v>49</v>
      </c>
      <c r="E85" s="23" t="s">
        <v>275</v>
      </c>
      <c r="F85" s="24" t="s">
        <v>159</v>
      </c>
      <c r="G85" s="25">
        <v>30.4</v>
      </c>
      <c r="H85" s="48"/>
      <c r="I85" s="25">
        <f>ROUND(ROUND(H85,1)*ROUND(G85,1),1)</f>
        <v>0</v>
      </c>
      <c r="O85">
        <f>(I85*21)/100</f>
        <v>0</v>
      </c>
      <c r="P85" t="s">
        <v>27</v>
      </c>
    </row>
    <row r="86" spans="1:18" ht="38.25" x14ac:dyDescent="0.2">
      <c r="A86" s="26" t="s">
        <v>52</v>
      </c>
      <c r="E86" s="27" t="s">
        <v>283</v>
      </c>
      <c r="H86" s="49"/>
    </row>
    <row r="87" spans="1:18" x14ac:dyDescent="0.2">
      <c r="A87" s="30" t="s">
        <v>54</v>
      </c>
      <c r="E87" s="29" t="s">
        <v>1049</v>
      </c>
      <c r="H87" s="49"/>
    </row>
    <row r="88" spans="1:18" x14ac:dyDescent="0.2">
      <c r="A88" s="17" t="s">
        <v>47</v>
      </c>
      <c r="B88" s="22" t="s">
        <v>394</v>
      </c>
      <c r="C88" s="22" t="s">
        <v>285</v>
      </c>
      <c r="D88" s="17" t="s">
        <v>49</v>
      </c>
      <c r="E88" s="23" t="s">
        <v>286</v>
      </c>
      <c r="F88" s="24" t="s">
        <v>159</v>
      </c>
      <c r="G88" s="25">
        <v>66.8</v>
      </c>
      <c r="H88" s="48"/>
      <c r="I88" s="25">
        <f>ROUND(ROUND(H88,1)*ROUND(G88,1),1)</f>
        <v>0</v>
      </c>
      <c r="O88">
        <f>(I88*21)/100</f>
        <v>0</v>
      </c>
      <c r="P88" t="s">
        <v>27</v>
      </c>
    </row>
    <row r="89" spans="1:18" ht="25.5" x14ac:dyDescent="0.2">
      <c r="A89" s="26" t="s">
        <v>52</v>
      </c>
      <c r="E89" s="27" t="s">
        <v>287</v>
      </c>
      <c r="H89" s="49"/>
    </row>
    <row r="90" spans="1:18" x14ac:dyDescent="0.2">
      <c r="A90" s="28" t="s">
        <v>54</v>
      </c>
      <c r="E90" s="29" t="s">
        <v>49</v>
      </c>
      <c r="H90" s="49"/>
    </row>
    <row r="91" spans="1:18" ht="12.75" customHeight="1" x14ac:dyDescent="0.2">
      <c r="A91" s="5" t="s">
        <v>45</v>
      </c>
      <c r="B91" s="5"/>
      <c r="C91" s="32" t="s">
        <v>35</v>
      </c>
      <c r="D91" s="5"/>
      <c r="E91" s="20" t="s">
        <v>297</v>
      </c>
      <c r="F91" s="5"/>
      <c r="G91" s="5"/>
      <c r="H91" s="50"/>
      <c r="I91" s="33">
        <f>0+Q91</f>
        <v>0</v>
      </c>
      <c r="O91">
        <f>0+R91</f>
        <v>0</v>
      </c>
      <c r="Q91">
        <f>0+I92+I95+I98+I101</f>
        <v>0</v>
      </c>
      <c r="R91">
        <f>0+O92+O95+O98+O101</f>
        <v>0</v>
      </c>
    </row>
    <row r="92" spans="1:18" x14ac:dyDescent="0.2">
      <c r="A92" s="17" t="s">
        <v>47</v>
      </c>
      <c r="B92" s="22" t="s">
        <v>193</v>
      </c>
      <c r="C92" s="22" t="s">
        <v>299</v>
      </c>
      <c r="D92" s="17" t="s">
        <v>49</v>
      </c>
      <c r="E92" s="23" t="s">
        <v>300</v>
      </c>
      <c r="F92" s="24" t="s">
        <v>110</v>
      </c>
      <c r="G92" s="25">
        <v>1.1000000000000001</v>
      </c>
      <c r="H92" s="48"/>
      <c r="I92" s="25">
        <f>ROUND(ROUND(H92,1)*ROUND(G92,1),1)</f>
        <v>0</v>
      </c>
      <c r="O92">
        <f>(I92*21)/100</f>
        <v>0</v>
      </c>
      <c r="P92" t="s">
        <v>27</v>
      </c>
    </row>
    <row r="93" spans="1:18" ht="25.5" x14ac:dyDescent="0.2">
      <c r="A93" s="26" t="s">
        <v>52</v>
      </c>
      <c r="E93" s="27" t="s">
        <v>1059</v>
      </c>
      <c r="H93" s="49"/>
    </row>
    <row r="94" spans="1:18" x14ac:dyDescent="0.2">
      <c r="A94" s="30" t="s">
        <v>54</v>
      </c>
      <c r="E94" s="29" t="s">
        <v>1060</v>
      </c>
      <c r="H94" s="49"/>
    </row>
    <row r="95" spans="1:18" x14ac:dyDescent="0.2">
      <c r="A95" s="17" t="s">
        <v>47</v>
      </c>
      <c r="B95" s="22" t="s">
        <v>198</v>
      </c>
      <c r="C95" s="22" t="s">
        <v>1061</v>
      </c>
      <c r="D95" s="17" t="s">
        <v>49</v>
      </c>
      <c r="E95" s="23" t="s">
        <v>1062</v>
      </c>
      <c r="F95" s="24" t="s">
        <v>159</v>
      </c>
      <c r="G95" s="25">
        <v>6.2</v>
      </c>
      <c r="H95" s="48"/>
      <c r="I95" s="25">
        <f>ROUND(ROUND(H95,1)*ROUND(G95,1),1)</f>
        <v>0</v>
      </c>
      <c r="O95">
        <f>(I95*21)/100</f>
        <v>0</v>
      </c>
      <c r="P95" t="s">
        <v>27</v>
      </c>
    </row>
    <row r="96" spans="1:18" ht="25.5" x14ac:dyDescent="0.2">
      <c r="A96" s="26" t="s">
        <v>52</v>
      </c>
      <c r="E96" s="27" t="s">
        <v>1063</v>
      </c>
      <c r="H96" s="49"/>
    </row>
    <row r="97" spans="1:18" x14ac:dyDescent="0.2">
      <c r="A97" s="30" t="s">
        <v>54</v>
      </c>
      <c r="E97" s="29" t="s">
        <v>49</v>
      </c>
      <c r="H97" s="49"/>
    </row>
    <row r="98" spans="1:18" x14ac:dyDescent="0.2">
      <c r="A98" s="17" t="s">
        <v>47</v>
      </c>
      <c r="B98" s="22" t="s">
        <v>202</v>
      </c>
      <c r="C98" s="22" t="s">
        <v>1064</v>
      </c>
      <c r="D98" s="17" t="s">
        <v>49</v>
      </c>
      <c r="E98" s="23" t="s">
        <v>1065</v>
      </c>
      <c r="F98" s="24" t="s">
        <v>159</v>
      </c>
      <c r="G98" s="25">
        <v>0.2</v>
      </c>
      <c r="H98" s="48"/>
      <c r="I98" s="25">
        <f>ROUND(ROUND(H98,1)*ROUND(G98,1),1)</f>
        <v>0</v>
      </c>
      <c r="O98">
        <f>(I98*21)/100</f>
        <v>0</v>
      </c>
      <c r="P98" t="s">
        <v>27</v>
      </c>
    </row>
    <row r="99" spans="1:18" ht="25.5" x14ac:dyDescent="0.2">
      <c r="A99" s="26" t="s">
        <v>52</v>
      </c>
      <c r="E99" s="27" t="s">
        <v>1066</v>
      </c>
      <c r="H99" s="49"/>
    </row>
    <row r="100" spans="1:18" x14ac:dyDescent="0.2">
      <c r="A100" s="30" t="s">
        <v>54</v>
      </c>
      <c r="E100" s="29" t="s">
        <v>1067</v>
      </c>
      <c r="H100" s="49"/>
    </row>
    <row r="101" spans="1:18" x14ac:dyDescent="0.2">
      <c r="A101" s="17" t="s">
        <v>47</v>
      </c>
      <c r="B101" s="22" t="s">
        <v>207</v>
      </c>
      <c r="C101" s="22" t="s">
        <v>1068</v>
      </c>
      <c r="D101" s="17" t="s">
        <v>49</v>
      </c>
      <c r="E101" s="23" t="s">
        <v>1069</v>
      </c>
      <c r="F101" s="24" t="s">
        <v>110</v>
      </c>
      <c r="G101" s="25">
        <v>0.8</v>
      </c>
      <c r="H101" s="48"/>
      <c r="I101" s="25">
        <f>ROUND(ROUND(H101,1)*ROUND(G101,1),1)</f>
        <v>0</v>
      </c>
      <c r="O101">
        <f>(I101*21)/100</f>
        <v>0</v>
      </c>
      <c r="P101" t="s">
        <v>27</v>
      </c>
    </row>
    <row r="102" spans="1:18" ht="25.5" x14ac:dyDescent="0.2">
      <c r="A102" s="26" t="s">
        <v>52</v>
      </c>
      <c r="E102" s="27" t="s">
        <v>1066</v>
      </c>
      <c r="H102" s="49"/>
    </row>
    <row r="103" spans="1:18" x14ac:dyDescent="0.2">
      <c r="A103" s="28" t="s">
        <v>54</v>
      </c>
      <c r="E103" s="29" t="s">
        <v>1070</v>
      </c>
      <c r="H103" s="49"/>
    </row>
    <row r="104" spans="1:18" ht="12.75" customHeight="1" x14ac:dyDescent="0.2">
      <c r="A104" s="5" t="s">
        <v>45</v>
      </c>
      <c r="B104" s="5"/>
      <c r="C104" s="32" t="s">
        <v>37</v>
      </c>
      <c r="D104" s="5"/>
      <c r="E104" s="20" t="s">
        <v>312</v>
      </c>
      <c r="F104" s="5"/>
      <c r="G104" s="5"/>
      <c r="H104" s="50"/>
      <c r="I104" s="33">
        <f>0+Q104</f>
        <v>0</v>
      </c>
      <c r="O104">
        <f>0+R104</f>
        <v>0</v>
      </c>
      <c r="Q104">
        <f>0+I105+I108+I111+I114+I117</f>
        <v>0</v>
      </c>
      <c r="R104">
        <f>0+O105+O108+O111+O114+O117</f>
        <v>0</v>
      </c>
    </row>
    <row r="105" spans="1:18" x14ac:dyDescent="0.2">
      <c r="A105" s="17" t="s">
        <v>47</v>
      </c>
      <c r="B105" s="22" t="s">
        <v>210</v>
      </c>
      <c r="C105" s="22" t="s">
        <v>619</v>
      </c>
      <c r="D105" s="17" t="s">
        <v>49</v>
      </c>
      <c r="E105" s="23" t="s">
        <v>620</v>
      </c>
      <c r="F105" s="24" t="s">
        <v>110</v>
      </c>
      <c r="G105" s="25">
        <v>66.7</v>
      </c>
      <c r="H105" s="48"/>
      <c r="I105" s="25">
        <f>ROUND(ROUND(H105,1)*ROUND(G105,1),1)</f>
        <v>0</v>
      </c>
      <c r="O105">
        <f>(I105*21)/100</f>
        <v>0</v>
      </c>
      <c r="P105" t="s">
        <v>27</v>
      </c>
    </row>
    <row r="106" spans="1:18" ht="25.5" x14ac:dyDescent="0.2">
      <c r="A106" s="26" t="s">
        <v>52</v>
      </c>
      <c r="E106" s="27" t="s">
        <v>1071</v>
      </c>
      <c r="H106" s="49"/>
    </row>
    <row r="107" spans="1:18" x14ac:dyDescent="0.2">
      <c r="A107" s="30" t="s">
        <v>54</v>
      </c>
      <c r="E107" s="29" t="s">
        <v>1072</v>
      </c>
      <c r="H107" s="49"/>
    </row>
    <row r="108" spans="1:18" x14ac:dyDescent="0.2">
      <c r="A108" s="17" t="s">
        <v>47</v>
      </c>
      <c r="B108" s="22" t="s">
        <v>216</v>
      </c>
      <c r="C108" s="22" t="s">
        <v>318</v>
      </c>
      <c r="D108" s="17" t="s">
        <v>49</v>
      </c>
      <c r="E108" s="23" t="s">
        <v>319</v>
      </c>
      <c r="F108" s="24" t="s">
        <v>110</v>
      </c>
      <c r="G108" s="25">
        <v>1.1000000000000001</v>
      </c>
      <c r="H108" s="48"/>
      <c r="I108" s="25">
        <f>ROUND(ROUND(H108,1)*ROUND(G108,1),1)</f>
        <v>0</v>
      </c>
      <c r="O108">
        <f>(I108*21)/100</f>
        <v>0</v>
      </c>
      <c r="P108" t="s">
        <v>27</v>
      </c>
    </row>
    <row r="109" spans="1:18" ht="25.5" x14ac:dyDescent="0.2">
      <c r="A109" s="26" t="s">
        <v>52</v>
      </c>
      <c r="E109" s="27" t="s">
        <v>1073</v>
      </c>
      <c r="H109" s="49"/>
    </row>
    <row r="110" spans="1:18" x14ac:dyDescent="0.2">
      <c r="A110" s="30" t="s">
        <v>54</v>
      </c>
      <c r="E110" s="29" t="s">
        <v>1060</v>
      </c>
      <c r="H110" s="49"/>
    </row>
    <row r="111" spans="1:18" x14ac:dyDescent="0.2">
      <c r="A111" s="17" t="s">
        <v>47</v>
      </c>
      <c r="B111" s="22" t="s">
        <v>220</v>
      </c>
      <c r="C111" s="22" t="s">
        <v>626</v>
      </c>
      <c r="D111" s="17" t="s">
        <v>49</v>
      </c>
      <c r="E111" s="23" t="s">
        <v>627</v>
      </c>
      <c r="F111" s="24" t="s">
        <v>110</v>
      </c>
      <c r="G111" s="25">
        <v>66.7</v>
      </c>
      <c r="H111" s="48"/>
      <c r="I111" s="25">
        <f>ROUND(ROUND(H111,1)*ROUND(G111,1),1)</f>
        <v>0</v>
      </c>
      <c r="O111">
        <f>(I111*21)/100</f>
        <v>0</v>
      </c>
      <c r="P111" t="s">
        <v>27</v>
      </c>
    </row>
    <row r="112" spans="1:18" ht="25.5" x14ac:dyDescent="0.2">
      <c r="A112" s="26" t="s">
        <v>52</v>
      </c>
      <c r="E112" s="27" t="s">
        <v>1074</v>
      </c>
      <c r="H112" s="49"/>
    </row>
    <row r="113" spans="1:18" x14ac:dyDescent="0.2">
      <c r="A113" s="30" t="s">
        <v>54</v>
      </c>
      <c r="E113" s="29" t="s">
        <v>1072</v>
      </c>
      <c r="H113" s="49"/>
    </row>
    <row r="114" spans="1:18" x14ac:dyDescent="0.2">
      <c r="A114" s="17" t="s">
        <v>47</v>
      </c>
      <c r="B114" s="22" t="s">
        <v>223</v>
      </c>
      <c r="C114" s="22" t="s">
        <v>350</v>
      </c>
      <c r="D114" s="17" t="s">
        <v>49</v>
      </c>
      <c r="E114" s="23" t="s">
        <v>351</v>
      </c>
      <c r="F114" s="24" t="s">
        <v>110</v>
      </c>
      <c r="G114" s="25">
        <v>1.1000000000000001</v>
      </c>
      <c r="H114" s="48"/>
      <c r="I114" s="25">
        <f>ROUND(ROUND(H114,1)*ROUND(G114,1),1)</f>
        <v>0</v>
      </c>
      <c r="O114">
        <f>(I114*21)/100</f>
        <v>0</v>
      </c>
      <c r="P114" t="s">
        <v>27</v>
      </c>
    </row>
    <row r="115" spans="1:18" ht="38.25" x14ac:dyDescent="0.2">
      <c r="A115" s="26" t="s">
        <v>52</v>
      </c>
      <c r="E115" s="27" t="s">
        <v>1075</v>
      </c>
      <c r="H115" s="49"/>
    </row>
    <row r="116" spans="1:18" x14ac:dyDescent="0.2">
      <c r="A116" s="30" t="s">
        <v>54</v>
      </c>
      <c r="E116" s="29" t="s">
        <v>1043</v>
      </c>
      <c r="H116" s="49"/>
    </row>
    <row r="117" spans="1:18" x14ac:dyDescent="0.2">
      <c r="A117" s="17" t="s">
        <v>222</v>
      </c>
      <c r="B117" s="22" t="s">
        <v>228</v>
      </c>
      <c r="C117" s="22" t="s">
        <v>354</v>
      </c>
      <c r="D117" s="17" t="s">
        <v>49</v>
      </c>
      <c r="E117" s="23" t="s">
        <v>355</v>
      </c>
      <c r="F117" s="24" t="s">
        <v>110</v>
      </c>
      <c r="G117" s="25">
        <v>0.1</v>
      </c>
      <c r="H117" s="48"/>
      <c r="I117" s="25">
        <f>ROUND(ROUND(H117,1)*ROUND(G117,1),1)</f>
        <v>0</v>
      </c>
      <c r="O117">
        <f>(I117*21)/100</f>
        <v>0</v>
      </c>
      <c r="P117" t="s">
        <v>27</v>
      </c>
    </row>
    <row r="118" spans="1:18" x14ac:dyDescent="0.2">
      <c r="A118" s="26" t="s">
        <v>52</v>
      </c>
      <c r="E118" s="27" t="s">
        <v>356</v>
      </c>
      <c r="H118" s="49"/>
    </row>
    <row r="119" spans="1:18" x14ac:dyDescent="0.2">
      <c r="A119" s="28" t="s">
        <v>54</v>
      </c>
      <c r="E119" s="29" t="s">
        <v>1076</v>
      </c>
      <c r="H119" s="49"/>
    </row>
    <row r="120" spans="1:18" ht="12.75" customHeight="1" x14ac:dyDescent="0.2">
      <c r="A120" s="5" t="s">
        <v>45</v>
      </c>
      <c r="B120" s="5"/>
      <c r="C120" s="32" t="s">
        <v>66</v>
      </c>
      <c r="D120" s="5"/>
      <c r="E120" s="20" t="s">
        <v>365</v>
      </c>
      <c r="F120" s="5"/>
      <c r="G120" s="5"/>
      <c r="H120" s="50"/>
      <c r="I120" s="33">
        <f>0+Q120</f>
        <v>0</v>
      </c>
      <c r="O120">
        <f>0+R120</f>
        <v>0</v>
      </c>
      <c r="Q120">
        <f>0+I121+I124+I127+I130</f>
        <v>0</v>
      </c>
      <c r="R120">
        <f>0+O121+O124+O127+O130</f>
        <v>0</v>
      </c>
    </row>
    <row r="121" spans="1:18" x14ac:dyDescent="0.2">
      <c r="A121" s="17" t="s">
        <v>47</v>
      </c>
      <c r="B121" s="22" t="s">
        <v>232</v>
      </c>
      <c r="C121" s="22" t="s">
        <v>1077</v>
      </c>
      <c r="D121" s="17" t="s">
        <v>49</v>
      </c>
      <c r="E121" s="23" t="s">
        <v>1078</v>
      </c>
      <c r="F121" s="24" t="s">
        <v>383</v>
      </c>
      <c r="G121" s="25">
        <v>1</v>
      </c>
      <c r="H121" s="48"/>
      <c r="I121" s="25">
        <f>ROUND(ROUND(H121,1)*ROUND(G121,1),1)</f>
        <v>0</v>
      </c>
      <c r="O121">
        <f>(I121*21)/100</f>
        <v>0</v>
      </c>
      <c r="P121" t="s">
        <v>27</v>
      </c>
    </row>
    <row r="122" spans="1:18" ht="25.5" x14ac:dyDescent="0.2">
      <c r="A122" s="26" t="s">
        <v>52</v>
      </c>
      <c r="E122" s="27" t="s">
        <v>1079</v>
      </c>
      <c r="H122" s="49"/>
    </row>
    <row r="123" spans="1:18" x14ac:dyDescent="0.2">
      <c r="A123" s="30" t="s">
        <v>54</v>
      </c>
      <c r="E123" s="29" t="s">
        <v>49</v>
      </c>
      <c r="H123" s="49"/>
    </row>
    <row r="124" spans="1:18" x14ac:dyDescent="0.2">
      <c r="A124" s="17" t="s">
        <v>222</v>
      </c>
      <c r="B124" s="22" t="s">
        <v>234</v>
      </c>
      <c r="C124" s="22" t="s">
        <v>1080</v>
      </c>
      <c r="D124" s="17" t="s">
        <v>49</v>
      </c>
      <c r="E124" s="23" t="s">
        <v>1081</v>
      </c>
      <c r="F124" s="24" t="s">
        <v>140</v>
      </c>
      <c r="G124" s="25">
        <v>1.3</v>
      </c>
      <c r="H124" s="48"/>
      <c r="I124" s="25">
        <f>ROUND(ROUND(H124,1)*ROUND(G124,1),1)</f>
        <v>0</v>
      </c>
      <c r="O124">
        <f>(I124*21)/100</f>
        <v>0</v>
      </c>
      <c r="P124" t="s">
        <v>27</v>
      </c>
    </row>
    <row r="125" spans="1:18" x14ac:dyDescent="0.2">
      <c r="A125" s="26" t="s">
        <v>52</v>
      </c>
      <c r="E125" s="27" t="s">
        <v>1082</v>
      </c>
      <c r="H125" s="49"/>
    </row>
    <row r="126" spans="1:18" x14ac:dyDescent="0.2">
      <c r="A126" s="30" t="s">
        <v>54</v>
      </c>
      <c r="E126" s="29" t="s">
        <v>49</v>
      </c>
      <c r="H126" s="49"/>
    </row>
    <row r="127" spans="1:18" x14ac:dyDescent="0.2">
      <c r="A127" s="17" t="s">
        <v>222</v>
      </c>
      <c r="B127" s="22" t="s">
        <v>237</v>
      </c>
      <c r="C127" s="22" t="s">
        <v>1083</v>
      </c>
      <c r="D127" s="17" t="s">
        <v>49</v>
      </c>
      <c r="E127" s="23" t="s">
        <v>1084</v>
      </c>
      <c r="F127" s="24" t="s">
        <v>383</v>
      </c>
      <c r="G127" s="25">
        <v>1</v>
      </c>
      <c r="H127" s="48"/>
      <c r="I127" s="25">
        <f>ROUND(ROUND(H127,1)*ROUND(G127,1),1)</f>
        <v>0</v>
      </c>
      <c r="O127">
        <f>(I127*21)/100</f>
        <v>0</v>
      </c>
      <c r="P127" t="s">
        <v>27</v>
      </c>
    </row>
    <row r="128" spans="1:18" x14ac:dyDescent="0.2">
      <c r="A128" s="26" t="s">
        <v>52</v>
      </c>
      <c r="E128" s="27" t="s">
        <v>1085</v>
      </c>
      <c r="H128" s="49"/>
    </row>
    <row r="129" spans="1:18" x14ac:dyDescent="0.2">
      <c r="A129" s="30" t="s">
        <v>54</v>
      </c>
      <c r="E129" s="29" t="s">
        <v>49</v>
      </c>
      <c r="H129" s="49"/>
    </row>
    <row r="130" spans="1:18" x14ac:dyDescent="0.2">
      <c r="A130" s="17" t="s">
        <v>47</v>
      </c>
      <c r="B130" s="22" t="s">
        <v>246</v>
      </c>
      <c r="C130" s="22" t="s">
        <v>1086</v>
      </c>
      <c r="D130" s="17" t="s">
        <v>49</v>
      </c>
      <c r="E130" s="23" t="s">
        <v>1087</v>
      </c>
      <c r="F130" s="24" t="s">
        <v>1088</v>
      </c>
      <c r="G130" s="25">
        <v>2</v>
      </c>
      <c r="H130" s="48"/>
      <c r="I130" s="25">
        <f>ROUND(ROUND(H130,1)*ROUND(G130,1),1)</f>
        <v>0</v>
      </c>
      <c r="O130">
        <f>(I130*21)/100</f>
        <v>0</v>
      </c>
      <c r="P130" t="s">
        <v>27</v>
      </c>
    </row>
    <row r="131" spans="1:18" ht="25.5" x14ac:dyDescent="0.2">
      <c r="A131" s="26" t="s">
        <v>52</v>
      </c>
      <c r="E131" s="27" t="s">
        <v>1089</v>
      </c>
      <c r="H131" s="49"/>
    </row>
    <row r="132" spans="1:18" x14ac:dyDescent="0.2">
      <c r="A132" s="28" t="s">
        <v>54</v>
      </c>
      <c r="E132" s="29" t="s">
        <v>49</v>
      </c>
      <c r="H132" s="49"/>
    </row>
    <row r="133" spans="1:18" ht="12.75" customHeight="1" x14ac:dyDescent="0.2">
      <c r="A133" s="5" t="s">
        <v>45</v>
      </c>
      <c r="B133" s="5"/>
      <c r="C133" s="32" t="s">
        <v>69</v>
      </c>
      <c r="D133" s="5"/>
      <c r="E133" s="20" t="s">
        <v>371</v>
      </c>
      <c r="F133" s="5"/>
      <c r="G133" s="5"/>
      <c r="H133" s="50"/>
      <c r="I133" s="33">
        <f>0+Q133</f>
        <v>0</v>
      </c>
      <c r="O133">
        <f>0+R133</f>
        <v>0</v>
      </c>
      <c r="Q133">
        <f>0+I134+I137+I140+I143+I146+I149+I152+I155+I158+I161+I164+I167+I170+I173+I176+I179+I182+I185+I188</f>
        <v>0</v>
      </c>
      <c r="R133">
        <f>0+O134+O137+O140+O143+O146+O149+O152+O155+O158+O161+O164+O167+O170+O173+O176+O179+O182+O185+O188</f>
        <v>0</v>
      </c>
    </row>
    <row r="134" spans="1:18" x14ac:dyDescent="0.2">
      <c r="A134" s="17" t="s">
        <v>47</v>
      </c>
      <c r="B134" s="22" t="s">
        <v>241</v>
      </c>
      <c r="C134" s="22" t="s">
        <v>1090</v>
      </c>
      <c r="D134" s="17" t="s">
        <v>49</v>
      </c>
      <c r="E134" s="23" t="s">
        <v>1091</v>
      </c>
      <c r="F134" s="24" t="s">
        <v>383</v>
      </c>
      <c r="G134" s="25">
        <v>2</v>
      </c>
      <c r="H134" s="48"/>
      <c r="I134" s="25">
        <f>ROUND(ROUND(H134,1)*ROUND(G134,1),1)</f>
        <v>0</v>
      </c>
      <c r="O134">
        <f>(I134*21)/100</f>
        <v>0</v>
      </c>
      <c r="P134" t="s">
        <v>27</v>
      </c>
    </row>
    <row r="135" spans="1:18" ht="25.5" x14ac:dyDescent="0.2">
      <c r="A135" s="26" t="s">
        <v>52</v>
      </c>
      <c r="E135" s="27" t="s">
        <v>1092</v>
      </c>
      <c r="H135" s="49"/>
    </row>
    <row r="136" spans="1:18" x14ac:dyDescent="0.2">
      <c r="A136" s="30" t="s">
        <v>54</v>
      </c>
      <c r="E136" s="29" t="s">
        <v>698</v>
      </c>
      <c r="H136" s="49"/>
    </row>
    <row r="137" spans="1:18" x14ac:dyDescent="0.2">
      <c r="A137" s="17" t="s">
        <v>222</v>
      </c>
      <c r="B137" s="22" t="s">
        <v>249</v>
      </c>
      <c r="C137" s="22" t="s">
        <v>1093</v>
      </c>
      <c r="D137" s="17" t="s">
        <v>404</v>
      </c>
      <c r="E137" s="23" t="s">
        <v>1094</v>
      </c>
      <c r="F137" s="24" t="s">
        <v>383</v>
      </c>
      <c r="G137" s="25">
        <v>1</v>
      </c>
      <c r="H137" s="48"/>
      <c r="I137" s="25">
        <f>ROUND(ROUND(H137,1)*ROUND(G137,1),1)</f>
        <v>0</v>
      </c>
      <c r="O137">
        <f>(I137*21)/100</f>
        <v>0</v>
      </c>
      <c r="P137" t="s">
        <v>27</v>
      </c>
    </row>
    <row r="138" spans="1:18" x14ac:dyDescent="0.2">
      <c r="A138" s="26" t="s">
        <v>52</v>
      </c>
      <c r="E138" s="27" t="s">
        <v>1095</v>
      </c>
      <c r="H138" s="49"/>
    </row>
    <row r="139" spans="1:18" x14ac:dyDescent="0.2">
      <c r="A139" s="30" t="s">
        <v>54</v>
      </c>
      <c r="E139" s="29" t="s">
        <v>49</v>
      </c>
      <c r="H139" s="49"/>
    </row>
    <row r="140" spans="1:18" x14ac:dyDescent="0.2">
      <c r="A140" s="17" t="s">
        <v>222</v>
      </c>
      <c r="B140" s="22" t="s">
        <v>254</v>
      </c>
      <c r="C140" s="22" t="s">
        <v>1096</v>
      </c>
      <c r="D140" s="17" t="s">
        <v>49</v>
      </c>
      <c r="E140" s="23" t="s">
        <v>1097</v>
      </c>
      <c r="F140" s="24" t="s">
        <v>383</v>
      </c>
      <c r="G140" s="25">
        <v>1</v>
      </c>
      <c r="H140" s="48"/>
      <c r="I140" s="25">
        <f>ROUND(ROUND(H140,1)*ROUND(G140,1),1)</f>
        <v>0</v>
      </c>
      <c r="O140">
        <f>(I140*21)/100</f>
        <v>0</v>
      </c>
      <c r="P140" t="s">
        <v>27</v>
      </c>
    </row>
    <row r="141" spans="1:18" x14ac:dyDescent="0.2">
      <c r="A141" s="26" t="s">
        <v>52</v>
      </c>
      <c r="E141" s="27" t="s">
        <v>1098</v>
      </c>
      <c r="H141" s="49"/>
    </row>
    <row r="142" spans="1:18" x14ac:dyDescent="0.2">
      <c r="A142" s="30" t="s">
        <v>54</v>
      </c>
      <c r="E142" s="29" t="s">
        <v>49</v>
      </c>
      <c r="H142" s="49"/>
    </row>
    <row r="143" spans="1:18" ht="25.5" x14ac:dyDescent="0.2">
      <c r="A143" s="17" t="s">
        <v>47</v>
      </c>
      <c r="B143" s="22" t="s">
        <v>259</v>
      </c>
      <c r="C143" s="22" t="s">
        <v>1099</v>
      </c>
      <c r="D143" s="17" t="s">
        <v>49</v>
      </c>
      <c r="E143" s="23" t="s">
        <v>1100</v>
      </c>
      <c r="F143" s="24" t="s">
        <v>140</v>
      </c>
      <c r="G143" s="25">
        <v>61.6</v>
      </c>
      <c r="H143" s="48"/>
      <c r="I143" s="25">
        <f>ROUND(ROUND(H143,1)*ROUND(G143,1),1)</f>
        <v>0</v>
      </c>
      <c r="O143">
        <f>(I143*21)/100</f>
        <v>0</v>
      </c>
      <c r="P143" t="s">
        <v>27</v>
      </c>
    </row>
    <row r="144" spans="1:18" x14ac:dyDescent="0.2">
      <c r="A144" s="26" t="s">
        <v>52</v>
      </c>
      <c r="E144" s="27" t="s">
        <v>1101</v>
      </c>
      <c r="H144" s="49"/>
    </row>
    <row r="145" spans="1:16" x14ac:dyDescent="0.2">
      <c r="A145" s="30" t="s">
        <v>54</v>
      </c>
      <c r="E145" s="29" t="s">
        <v>49</v>
      </c>
      <c r="H145" s="49"/>
    </row>
    <row r="146" spans="1:16" x14ac:dyDescent="0.2">
      <c r="A146" s="17" t="s">
        <v>222</v>
      </c>
      <c r="B146" s="22" t="s">
        <v>263</v>
      </c>
      <c r="C146" s="22" t="s">
        <v>1102</v>
      </c>
      <c r="D146" s="17" t="s">
        <v>49</v>
      </c>
      <c r="E146" s="23" t="s">
        <v>1103</v>
      </c>
      <c r="F146" s="24" t="s">
        <v>140</v>
      </c>
      <c r="G146" s="25">
        <v>61.6</v>
      </c>
      <c r="H146" s="48"/>
      <c r="I146" s="25">
        <f>ROUND(ROUND(H146,1)*ROUND(G146,1),1)</f>
        <v>0</v>
      </c>
      <c r="O146">
        <f>(I146*21)/100</f>
        <v>0</v>
      </c>
      <c r="P146" t="s">
        <v>27</v>
      </c>
    </row>
    <row r="147" spans="1:16" x14ac:dyDescent="0.2">
      <c r="A147" s="26" t="s">
        <v>52</v>
      </c>
      <c r="E147" s="27" t="s">
        <v>1104</v>
      </c>
      <c r="H147" s="49"/>
    </row>
    <row r="148" spans="1:16" x14ac:dyDescent="0.2">
      <c r="A148" s="30" t="s">
        <v>54</v>
      </c>
      <c r="E148" s="29" t="s">
        <v>49</v>
      </c>
      <c r="H148" s="49"/>
    </row>
    <row r="149" spans="1:16" x14ac:dyDescent="0.2">
      <c r="A149" s="17" t="s">
        <v>47</v>
      </c>
      <c r="B149" s="22" t="s">
        <v>269</v>
      </c>
      <c r="C149" s="22" t="s">
        <v>1105</v>
      </c>
      <c r="D149" s="17" t="s">
        <v>49</v>
      </c>
      <c r="E149" s="23" t="s">
        <v>1106</v>
      </c>
      <c r="F149" s="24" t="s">
        <v>383</v>
      </c>
      <c r="G149" s="25">
        <v>3</v>
      </c>
      <c r="H149" s="48"/>
      <c r="I149" s="25">
        <f>ROUND(ROUND(H149,1)*ROUND(G149,1),1)</f>
        <v>0</v>
      </c>
      <c r="O149">
        <f>(I149*21)/100</f>
        <v>0</v>
      </c>
      <c r="P149" t="s">
        <v>27</v>
      </c>
    </row>
    <row r="150" spans="1:16" ht="25.5" x14ac:dyDescent="0.2">
      <c r="A150" s="26" t="s">
        <v>52</v>
      </c>
      <c r="E150" s="27" t="s">
        <v>1107</v>
      </c>
      <c r="H150" s="49"/>
    </row>
    <row r="151" spans="1:16" x14ac:dyDescent="0.2">
      <c r="A151" s="30" t="s">
        <v>54</v>
      </c>
      <c r="E151" s="29" t="s">
        <v>1035</v>
      </c>
      <c r="H151" s="49"/>
    </row>
    <row r="152" spans="1:16" x14ac:dyDescent="0.2">
      <c r="A152" s="17" t="s">
        <v>222</v>
      </c>
      <c r="B152" s="22" t="s">
        <v>289</v>
      </c>
      <c r="C152" s="22" t="s">
        <v>1108</v>
      </c>
      <c r="D152" s="17" t="s">
        <v>49</v>
      </c>
      <c r="E152" s="23" t="s">
        <v>1109</v>
      </c>
      <c r="F152" s="24" t="s">
        <v>383</v>
      </c>
      <c r="G152" s="25">
        <v>2</v>
      </c>
      <c r="H152" s="48"/>
      <c r="I152" s="25">
        <f>ROUND(ROUND(H152,1)*ROUND(G152,1),1)</f>
        <v>0</v>
      </c>
      <c r="O152">
        <f>(I152*21)/100</f>
        <v>0</v>
      </c>
      <c r="P152" t="s">
        <v>27</v>
      </c>
    </row>
    <row r="153" spans="1:16" x14ac:dyDescent="0.2">
      <c r="A153" s="26" t="s">
        <v>52</v>
      </c>
      <c r="E153" s="27" t="s">
        <v>1110</v>
      </c>
      <c r="H153" s="49"/>
    </row>
    <row r="154" spans="1:16" x14ac:dyDescent="0.2">
      <c r="A154" s="30" t="s">
        <v>54</v>
      </c>
      <c r="E154" s="29" t="s">
        <v>49</v>
      </c>
      <c r="H154" s="49"/>
    </row>
    <row r="155" spans="1:16" x14ac:dyDescent="0.2">
      <c r="A155" s="17" t="s">
        <v>222</v>
      </c>
      <c r="B155" s="22" t="s">
        <v>293</v>
      </c>
      <c r="C155" s="22" t="s">
        <v>1111</v>
      </c>
      <c r="D155" s="17" t="s">
        <v>49</v>
      </c>
      <c r="E155" s="23" t="s">
        <v>1112</v>
      </c>
      <c r="F155" s="24" t="s">
        <v>383</v>
      </c>
      <c r="G155" s="25">
        <v>1</v>
      </c>
      <c r="H155" s="48"/>
      <c r="I155" s="25">
        <f>ROUND(ROUND(H155,1)*ROUND(G155,1),1)</f>
        <v>0</v>
      </c>
      <c r="O155">
        <f>(I155*21)/100</f>
        <v>0</v>
      </c>
      <c r="P155" t="s">
        <v>27</v>
      </c>
    </row>
    <row r="156" spans="1:16" x14ac:dyDescent="0.2">
      <c r="A156" s="26" t="s">
        <v>52</v>
      </c>
      <c r="E156" s="27" t="s">
        <v>1113</v>
      </c>
      <c r="H156" s="49"/>
    </row>
    <row r="157" spans="1:16" x14ac:dyDescent="0.2">
      <c r="A157" s="30" t="s">
        <v>54</v>
      </c>
      <c r="E157" s="29" t="s">
        <v>49</v>
      </c>
      <c r="H157" s="49"/>
    </row>
    <row r="158" spans="1:16" x14ac:dyDescent="0.2">
      <c r="A158" s="17" t="s">
        <v>47</v>
      </c>
      <c r="B158" s="22" t="s">
        <v>298</v>
      </c>
      <c r="C158" s="22" t="s">
        <v>1114</v>
      </c>
      <c r="D158" s="17" t="s">
        <v>49</v>
      </c>
      <c r="E158" s="23" t="s">
        <v>1115</v>
      </c>
      <c r="F158" s="24" t="s">
        <v>383</v>
      </c>
      <c r="G158" s="25">
        <v>1</v>
      </c>
      <c r="H158" s="48"/>
      <c r="I158" s="25">
        <f>ROUND(ROUND(H158,1)*ROUND(G158,1),1)</f>
        <v>0</v>
      </c>
      <c r="O158">
        <f>(I158*21)/100</f>
        <v>0</v>
      </c>
      <c r="P158" t="s">
        <v>27</v>
      </c>
    </row>
    <row r="159" spans="1:16" ht="25.5" x14ac:dyDescent="0.2">
      <c r="A159" s="26" t="s">
        <v>52</v>
      </c>
      <c r="E159" s="27" t="s">
        <v>1116</v>
      </c>
      <c r="H159" s="49"/>
    </row>
    <row r="160" spans="1:16" x14ac:dyDescent="0.2">
      <c r="A160" s="30" t="s">
        <v>54</v>
      </c>
      <c r="E160" s="29" t="s">
        <v>49</v>
      </c>
      <c r="H160" s="49"/>
    </row>
    <row r="161" spans="1:16" x14ac:dyDescent="0.2">
      <c r="A161" s="17" t="s">
        <v>222</v>
      </c>
      <c r="B161" s="22" t="s">
        <v>303</v>
      </c>
      <c r="C161" s="22" t="s">
        <v>1117</v>
      </c>
      <c r="D161" s="17" t="s">
        <v>49</v>
      </c>
      <c r="E161" s="23" t="s">
        <v>1118</v>
      </c>
      <c r="F161" s="24" t="s">
        <v>383</v>
      </c>
      <c r="G161" s="25">
        <v>1</v>
      </c>
      <c r="H161" s="48"/>
      <c r="I161" s="25">
        <f>ROUND(ROUND(H161,1)*ROUND(G161,1),1)</f>
        <v>0</v>
      </c>
      <c r="O161">
        <f>(I161*21)/100</f>
        <v>0</v>
      </c>
      <c r="P161" t="s">
        <v>27</v>
      </c>
    </row>
    <row r="162" spans="1:16" x14ac:dyDescent="0.2">
      <c r="A162" s="26" t="s">
        <v>52</v>
      </c>
      <c r="E162" s="27" t="s">
        <v>1119</v>
      </c>
      <c r="H162" s="49"/>
    </row>
    <row r="163" spans="1:16" x14ac:dyDescent="0.2">
      <c r="A163" s="30" t="s">
        <v>54</v>
      </c>
      <c r="E163" s="29" t="s">
        <v>49</v>
      </c>
      <c r="H163" s="49"/>
    </row>
    <row r="164" spans="1:16" x14ac:dyDescent="0.2">
      <c r="A164" s="17" t="s">
        <v>47</v>
      </c>
      <c r="B164" s="22" t="s">
        <v>307</v>
      </c>
      <c r="C164" s="22" t="s">
        <v>1120</v>
      </c>
      <c r="D164" s="17" t="s">
        <v>49</v>
      </c>
      <c r="E164" s="23" t="s">
        <v>1121</v>
      </c>
      <c r="F164" s="24" t="s">
        <v>383</v>
      </c>
      <c r="G164" s="25">
        <v>1</v>
      </c>
      <c r="H164" s="48"/>
      <c r="I164" s="25">
        <f>ROUND(ROUND(H164,1)*ROUND(G164,1),1)</f>
        <v>0</v>
      </c>
      <c r="O164">
        <f>(I164*21)/100</f>
        <v>0</v>
      </c>
      <c r="P164" t="s">
        <v>27</v>
      </c>
    </row>
    <row r="165" spans="1:16" ht="25.5" x14ac:dyDescent="0.2">
      <c r="A165" s="26" t="s">
        <v>52</v>
      </c>
      <c r="E165" s="27" t="s">
        <v>1122</v>
      </c>
      <c r="H165" s="49"/>
    </row>
    <row r="166" spans="1:16" x14ac:dyDescent="0.2">
      <c r="A166" s="30" t="s">
        <v>54</v>
      </c>
      <c r="E166" s="29" t="s">
        <v>49</v>
      </c>
      <c r="H166" s="49"/>
    </row>
    <row r="167" spans="1:16" x14ac:dyDescent="0.2">
      <c r="A167" s="17" t="s">
        <v>222</v>
      </c>
      <c r="B167" s="22" t="s">
        <v>313</v>
      </c>
      <c r="C167" s="22" t="s">
        <v>1123</v>
      </c>
      <c r="D167" s="17" t="s">
        <v>49</v>
      </c>
      <c r="E167" s="23" t="s">
        <v>1124</v>
      </c>
      <c r="F167" s="24" t="s">
        <v>383</v>
      </c>
      <c r="G167" s="25">
        <v>1</v>
      </c>
      <c r="H167" s="48"/>
      <c r="I167" s="25">
        <f>ROUND(ROUND(H167,1)*ROUND(G167,1),1)</f>
        <v>0</v>
      </c>
      <c r="O167">
        <f>(I167*21)/100</f>
        <v>0</v>
      </c>
      <c r="P167" t="s">
        <v>27</v>
      </c>
    </row>
    <row r="168" spans="1:16" x14ac:dyDescent="0.2">
      <c r="A168" s="26" t="s">
        <v>52</v>
      </c>
      <c r="E168" s="27" t="s">
        <v>1125</v>
      </c>
      <c r="H168" s="49"/>
    </row>
    <row r="169" spans="1:16" x14ac:dyDescent="0.2">
      <c r="A169" s="30" t="s">
        <v>54</v>
      </c>
      <c r="E169" s="29" t="s">
        <v>49</v>
      </c>
      <c r="H169" s="49"/>
    </row>
    <row r="170" spans="1:16" x14ac:dyDescent="0.2">
      <c r="A170" s="17" t="s">
        <v>47</v>
      </c>
      <c r="B170" s="22" t="s">
        <v>317</v>
      </c>
      <c r="C170" s="22" t="s">
        <v>1126</v>
      </c>
      <c r="D170" s="17" t="s">
        <v>49</v>
      </c>
      <c r="E170" s="23" t="s">
        <v>1127</v>
      </c>
      <c r="F170" s="24" t="s">
        <v>140</v>
      </c>
      <c r="G170" s="25">
        <v>61.6</v>
      </c>
      <c r="H170" s="48"/>
      <c r="I170" s="25">
        <f>ROUND(ROUND(H170,1)*ROUND(G170,1),1)</f>
        <v>0</v>
      </c>
      <c r="O170">
        <f>(I170*21)/100</f>
        <v>0</v>
      </c>
      <c r="P170" t="s">
        <v>27</v>
      </c>
    </row>
    <row r="171" spans="1:16" x14ac:dyDescent="0.2">
      <c r="A171" s="26" t="s">
        <v>52</v>
      </c>
      <c r="E171" s="27" t="s">
        <v>1128</v>
      </c>
      <c r="H171" s="49"/>
    </row>
    <row r="172" spans="1:16" x14ac:dyDescent="0.2">
      <c r="A172" s="30" t="s">
        <v>54</v>
      </c>
      <c r="E172" s="29" t="s">
        <v>49</v>
      </c>
      <c r="H172" s="49"/>
    </row>
    <row r="173" spans="1:16" x14ac:dyDescent="0.2">
      <c r="A173" s="17" t="s">
        <v>47</v>
      </c>
      <c r="B173" s="22" t="s">
        <v>321</v>
      </c>
      <c r="C173" s="22" t="s">
        <v>1129</v>
      </c>
      <c r="D173" s="17" t="s">
        <v>404</v>
      </c>
      <c r="E173" s="23" t="s">
        <v>1130</v>
      </c>
      <c r="F173" s="24" t="s">
        <v>140</v>
      </c>
      <c r="G173" s="25">
        <v>61.6</v>
      </c>
      <c r="H173" s="48"/>
      <c r="I173" s="25">
        <f>ROUND(ROUND(H173,1)*ROUND(G173,1),1)</f>
        <v>0</v>
      </c>
      <c r="O173">
        <f>(I173*21)/100</f>
        <v>0</v>
      </c>
      <c r="P173" t="s">
        <v>27</v>
      </c>
    </row>
    <row r="174" spans="1:16" x14ac:dyDescent="0.2">
      <c r="A174" s="26" t="s">
        <v>52</v>
      </c>
      <c r="E174" s="27" t="s">
        <v>1131</v>
      </c>
      <c r="H174" s="49"/>
    </row>
    <row r="175" spans="1:16" x14ac:dyDescent="0.2">
      <c r="A175" s="30" t="s">
        <v>54</v>
      </c>
      <c r="E175" s="29" t="s">
        <v>49</v>
      </c>
      <c r="H175" s="49"/>
    </row>
    <row r="176" spans="1:16" x14ac:dyDescent="0.2">
      <c r="A176" s="17" t="s">
        <v>47</v>
      </c>
      <c r="B176" s="22" t="s">
        <v>325</v>
      </c>
      <c r="C176" s="22" t="s">
        <v>1132</v>
      </c>
      <c r="D176" s="17" t="s">
        <v>49</v>
      </c>
      <c r="E176" s="23" t="s">
        <v>1133</v>
      </c>
      <c r="F176" s="24" t="s">
        <v>383</v>
      </c>
      <c r="G176" s="25">
        <v>1</v>
      </c>
      <c r="H176" s="48"/>
      <c r="I176" s="25">
        <f>ROUND(ROUND(H176,1)*ROUND(G176,1),1)</f>
        <v>0</v>
      </c>
      <c r="O176">
        <f>(I176*21)/100</f>
        <v>0</v>
      </c>
      <c r="P176" t="s">
        <v>27</v>
      </c>
    </row>
    <row r="177" spans="1:18" ht="25.5" x14ac:dyDescent="0.2">
      <c r="A177" s="26" t="s">
        <v>52</v>
      </c>
      <c r="E177" s="27" t="s">
        <v>1134</v>
      </c>
      <c r="H177" s="49"/>
    </row>
    <row r="178" spans="1:18" x14ac:dyDescent="0.2">
      <c r="A178" s="30" t="s">
        <v>54</v>
      </c>
      <c r="E178" s="29" t="s">
        <v>49</v>
      </c>
      <c r="H178" s="49"/>
    </row>
    <row r="179" spans="1:18" x14ac:dyDescent="0.2">
      <c r="A179" s="17" t="s">
        <v>222</v>
      </c>
      <c r="B179" s="22" t="s">
        <v>330</v>
      </c>
      <c r="C179" s="22" t="s">
        <v>1135</v>
      </c>
      <c r="D179" s="17" t="s">
        <v>49</v>
      </c>
      <c r="E179" s="23" t="s">
        <v>1136</v>
      </c>
      <c r="F179" s="24" t="s">
        <v>383</v>
      </c>
      <c r="G179" s="25">
        <v>1</v>
      </c>
      <c r="H179" s="48"/>
      <c r="I179" s="25">
        <f>ROUND(ROUND(H179,1)*ROUND(G179,1),1)</f>
        <v>0</v>
      </c>
      <c r="O179">
        <f>(I179*21)/100</f>
        <v>0</v>
      </c>
      <c r="P179" t="s">
        <v>27</v>
      </c>
    </row>
    <row r="180" spans="1:18" x14ac:dyDescent="0.2">
      <c r="A180" s="26" t="s">
        <v>52</v>
      </c>
      <c r="E180" s="27" t="s">
        <v>1137</v>
      </c>
      <c r="H180" s="49"/>
    </row>
    <row r="181" spans="1:18" x14ac:dyDescent="0.2">
      <c r="A181" s="30" t="s">
        <v>54</v>
      </c>
      <c r="E181" s="29" t="s">
        <v>49</v>
      </c>
      <c r="H181" s="49"/>
    </row>
    <row r="182" spans="1:18" x14ac:dyDescent="0.2">
      <c r="A182" s="17" t="s">
        <v>47</v>
      </c>
      <c r="B182" s="22" t="s">
        <v>335</v>
      </c>
      <c r="C182" s="22" t="s">
        <v>1138</v>
      </c>
      <c r="D182" s="17" t="s">
        <v>49</v>
      </c>
      <c r="E182" s="23" t="s">
        <v>1139</v>
      </c>
      <c r="F182" s="24" t="s">
        <v>383</v>
      </c>
      <c r="G182" s="25">
        <v>1</v>
      </c>
      <c r="H182" s="48"/>
      <c r="I182" s="25">
        <f>ROUND(ROUND(H182,1)*ROUND(G182,1),1)</f>
        <v>0</v>
      </c>
      <c r="O182">
        <f>(I182*21)/100</f>
        <v>0</v>
      </c>
      <c r="P182" t="s">
        <v>27</v>
      </c>
    </row>
    <row r="183" spans="1:18" ht="25.5" x14ac:dyDescent="0.2">
      <c r="A183" s="26" t="s">
        <v>52</v>
      </c>
      <c r="E183" s="27" t="s">
        <v>1140</v>
      </c>
      <c r="H183" s="49"/>
    </row>
    <row r="184" spans="1:18" x14ac:dyDescent="0.2">
      <c r="A184" s="30" t="s">
        <v>54</v>
      </c>
      <c r="E184" s="29" t="s">
        <v>49</v>
      </c>
      <c r="H184" s="49"/>
    </row>
    <row r="185" spans="1:18" x14ac:dyDescent="0.2">
      <c r="A185" s="17" t="s">
        <v>222</v>
      </c>
      <c r="B185" s="22" t="s">
        <v>339</v>
      </c>
      <c r="C185" s="22" t="s">
        <v>1141</v>
      </c>
      <c r="D185" s="17" t="s">
        <v>49</v>
      </c>
      <c r="E185" s="23" t="s">
        <v>1142</v>
      </c>
      <c r="F185" s="24" t="s">
        <v>383</v>
      </c>
      <c r="G185" s="25">
        <v>1</v>
      </c>
      <c r="H185" s="48"/>
      <c r="I185" s="25">
        <f>ROUND(ROUND(H185,1)*ROUND(G185,1),1)</f>
        <v>0</v>
      </c>
      <c r="O185">
        <f>(I185*21)/100</f>
        <v>0</v>
      </c>
      <c r="P185" t="s">
        <v>27</v>
      </c>
    </row>
    <row r="186" spans="1:18" x14ac:dyDescent="0.2">
      <c r="A186" s="26" t="s">
        <v>52</v>
      </c>
      <c r="E186" s="27" t="s">
        <v>1143</v>
      </c>
      <c r="H186" s="49"/>
    </row>
    <row r="187" spans="1:18" x14ac:dyDescent="0.2">
      <c r="A187" s="30" t="s">
        <v>54</v>
      </c>
      <c r="E187" s="29" t="s">
        <v>49</v>
      </c>
      <c r="H187" s="49"/>
    </row>
    <row r="188" spans="1:18" x14ac:dyDescent="0.2">
      <c r="A188" s="17" t="s">
        <v>47</v>
      </c>
      <c r="B188" s="22" t="s">
        <v>344</v>
      </c>
      <c r="C188" s="22" t="s">
        <v>500</v>
      </c>
      <c r="D188" s="17" t="s">
        <v>49</v>
      </c>
      <c r="E188" s="23" t="s">
        <v>501</v>
      </c>
      <c r="F188" s="24" t="s">
        <v>140</v>
      </c>
      <c r="G188" s="25">
        <v>61.6</v>
      </c>
      <c r="H188" s="48"/>
      <c r="I188" s="25">
        <f>ROUND(ROUND(H188,1)*ROUND(G188,1),1)</f>
        <v>0</v>
      </c>
      <c r="O188">
        <f>(I188*21)/100</f>
        <v>0</v>
      </c>
      <c r="P188" t="s">
        <v>27</v>
      </c>
    </row>
    <row r="189" spans="1:18" ht="25.5" x14ac:dyDescent="0.2">
      <c r="A189" s="26" t="s">
        <v>52</v>
      </c>
      <c r="E189" s="27" t="s">
        <v>502</v>
      </c>
      <c r="H189" s="49"/>
    </row>
    <row r="190" spans="1:18" x14ac:dyDescent="0.2">
      <c r="A190" s="28" t="s">
        <v>54</v>
      </c>
      <c r="E190" s="29" t="s">
        <v>49</v>
      </c>
      <c r="H190" s="49"/>
    </row>
    <row r="191" spans="1:18" ht="12.75" customHeight="1" x14ac:dyDescent="0.2">
      <c r="A191" s="5" t="s">
        <v>45</v>
      </c>
      <c r="B191" s="5"/>
      <c r="C191" s="32" t="s">
        <v>42</v>
      </c>
      <c r="D191" s="5"/>
      <c r="E191" s="20" t="s">
        <v>503</v>
      </c>
      <c r="F191" s="5"/>
      <c r="G191" s="5"/>
      <c r="H191" s="50"/>
      <c r="I191" s="33">
        <f>0+Q191</f>
        <v>0</v>
      </c>
      <c r="O191">
        <f>0+R191</f>
        <v>0</v>
      </c>
      <c r="Q191">
        <f>0+I192+I195+I198+I201+I204+I207+I210+I213+I216</f>
        <v>0</v>
      </c>
      <c r="R191">
        <f>0+O192+O195+O198+O201+O204+O207+O210+O213+O216</f>
        <v>0</v>
      </c>
    </row>
    <row r="192" spans="1:18" ht="25.5" x14ac:dyDescent="0.2">
      <c r="A192" s="17" t="s">
        <v>47</v>
      </c>
      <c r="B192" s="22" t="s">
        <v>349</v>
      </c>
      <c r="C192" s="22" t="s">
        <v>505</v>
      </c>
      <c r="D192" s="17" t="s">
        <v>49</v>
      </c>
      <c r="E192" s="23" t="s">
        <v>506</v>
      </c>
      <c r="F192" s="24" t="s">
        <v>140</v>
      </c>
      <c r="G192" s="25">
        <v>1.5</v>
      </c>
      <c r="H192" s="48"/>
      <c r="I192" s="25">
        <f>ROUND(ROUND(H192,1)*ROUND(G192,1),1)</f>
        <v>0</v>
      </c>
      <c r="O192">
        <f>(I192*21)/100</f>
        <v>0</v>
      </c>
      <c r="P192" t="s">
        <v>27</v>
      </c>
    </row>
    <row r="193" spans="1:16" ht="25.5" x14ac:dyDescent="0.2">
      <c r="A193" s="26" t="s">
        <v>52</v>
      </c>
      <c r="E193" s="27" t="s">
        <v>1144</v>
      </c>
      <c r="H193" s="49"/>
    </row>
    <row r="194" spans="1:16" x14ac:dyDescent="0.2">
      <c r="A194" s="30" t="s">
        <v>54</v>
      </c>
      <c r="E194" s="29" t="s">
        <v>49</v>
      </c>
      <c r="H194" s="49"/>
    </row>
    <row r="195" spans="1:16" x14ac:dyDescent="0.2">
      <c r="A195" s="17" t="s">
        <v>222</v>
      </c>
      <c r="B195" s="22" t="s">
        <v>353</v>
      </c>
      <c r="C195" s="22" t="s">
        <v>509</v>
      </c>
      <c r="D195" s="17" t="s">
        <v>49</v>
      </c>
      <c r="E195" s="23" t="s">
        <v>510</v>
      </c>
      <c r="F195" s="24" t="s">
        <v>159</v>
      </c>
      <c r="G195" s="25">
        <v>0.2</v>
      </c>
      <c r="H195" s="48"/>
      <c r="I195" s="25">
        <f>ROUND(ROUND(H195,1)*ROUND(G195,1),1)</f>
        <v>0</v>
      </c>
      <c r="O195">
        <f>(I195*21)/100</f>
        <v>0</v>
      </c>
      <c r="P195" t="s">
        <v>27</v>
      </c>
    </row>
    <row r="196" spans="1:16" x14ac:dyDescent="0.2">
      <c r="A196" s="26" t="s">
        <v>52</v>
      </c>
      <c r="E196" s="27" t="s">
        <v>511</v>
      </c>
      <c r="H196" s="49"/>
    </row>
    <row r="197" spans="1:16" x14ac:dyDescent="0.2">
      <c r="A197" s="30" t="s">
        <v>54</v>
      </c>
      <c r="E197" s="29" t="s">
        <v>49</v>
      </c>
      <c r="H197" s="49"/>
    </row>
    <row r="198" spans="1:16" x14ac:dyDescent="0.2">
      <c r="A198" s="17" t="s">
        <v>222</v>
      </c>
      <c r="B198" s="22" t="s">
        <v>358</v>
      </c>
      <c r="C198" s="22" t="s">
        <v>513</v>
      </c>
      <c r="D198" s="17" t="s">
        <v>49</v>
      </c>
      <c r="E198" s="23" t="s">
        <v>514</v>
      </c>
      <c r="F198" s="24" t="s">
        <v>140</v>
      </c>
      <c r="G198" s="25">
        <v>1.5</v>
      </c>
      <c r="H198" s="48"/>
      <c r="I198" s="25">
        <f>ROUND(ROUND(H198,1)*ROUND(G198,1),1)</f>
        <v>0</v>
      </c>
      <c r="O198">
        <f>(I198*21)/100</f>
        <v>0</v>
      </c>
      <c r="P198" t="s">
        <v>27</v>
      </c>
    </row>
    <row r="199" spans="1:16" x14ac:dyDescent="0.2">
      <c r="A199" s="26" t="s">
        <v>52</v>
      </c>
      <c r="E199" s="27" t="s">
        <v>515</v>
      </c>
      <c r="H199" s="49"/>
    </row>
    <row r="200" spans="1:16" x14ac:dyDescent="0.2">
      <c r="A200" s="30" t="s">
        <v>54</v>
      </c>
      <c r="E200" s="29" t="s">
        <v>49</v>
      </c>
      <c r="H200" s="49"/>
    </row>
    <row r="201" spans="1:16" x14ac:dyDescent="0.2">
      <c r="A201" s="17" t="s">
        <v>47</v>
      </c>
      <c r="B201" s="22" t="s">
        <v>361</v>
      </c>
      <c r="C201" s="22" t="s">
        <v>545</v>
      </c>
      <c r="D201" s="17" t="s">
        <v>49</v>
      </c>
      <c r="E201" s="23" t="s">
        <v>546</v>
      </c>
      <c r="F201" s="24" t="s">
        <v>213</v>
      </c>
      <c r="G201" s="25">
        <v>30.1</v>
      </c>
      <c r="H201" s="48"/>
      <c r="I201" s="25">
        <f>ROUND(ROUND(H201,1)*ROUND(G201,1),1)</f>
        <v>0</v>
      </c>
      <c r="O201">
        <f>(I201*21)/100</f>
        <v>0</v>
      </c>
      <c r="P201" t="s">
        <v>27</v>
      </c>
    </row>
    <row r="202" spans="1:16" x14ac:dyDescent="0.2">
      <c r="A202" s="26" t="s">
        <v>52</v>
      </c>
      <c r="E202" s="27" t="s">
        <v>547</v>
      </c>
      <c r="H202" s="49"/>
    </row>
    <row r="203" spans="1:16" x14ac:dyDescent="0.2">
      <c r="A203" s="30" t="s">
        <v>54</v>
      </c>
      <c r="E203" s="29" t="s">
        <v>49</v>
      </c>
      <c r="H203" s="49"/>
    </row>
    <row r="204" spans="1:16" ht="25.5" x14ac:dyDescent="0.2">
      <c r="A204" s="17" t="s">
        <v>47</v>
      </c>
      <c r="B204" s="22" t="s">
        <v>366</v>
      </c>
      <c r="C204" s="22" t="s">
        <v>549</v>
      </c>
      <c r="D204" s="17" t="s">
        <v>49</v>
      </c>
      <c r="E204" s="23" t="s">
        <v>550</v>
      </c>
      <c r="F204" s="24" t="s">
        <v>213</v>
      </c>
      <c r="G204" s="25">
        <v>0.5</v>
      </c>
      <c r="H204" s="48"/>
      <c r="I204" s="25">
        <f>ROUND(ROUND(H204,1)*ROUND(G204,1),1)</f>
        <v>0</v>
      </c>
      <c r="O204">
        <f>(I204*21)/100</f>
        <v>0</v>
      </c>
      <c r="P204" t="s">
        <v>27</v>
      </c>
    </row>
    <row r="205" spans="1:16" x14ac:dyDescent="0.2">
      <c r="A205" s="26" t="s">
        <v>52</v>
      </c>
      <c r="E205" s="27" t="s">
        <v>551</v>
      </c>
      <c r="H205" s="49"/>
    </row>
    <row r="206" spans="1:16" x14ac:dyDescent="0.2">
      <c r="A206" s="30" t="s">
        <v>54</v>
      </c>
      <c r="E206" s="29" t="s">
        <v>1145</v>
      </c>
      <c r="H206" s="49"/>
    </row>
    <row r="207" spans="1:16" ht="25.5" x14ac:dyDescent="0.2">
      <c r="A207" s="17" t="s">
        <v>47</v>
      </c>
      <c r="B207" s="22" t="s">
        <v>372</v>
      </c>
      <c r="C207" s="22" t="s">
        <v>559</v>
      </c>
      <c r="D207" s="17" t="s">
        <v>49</v>
      </c>
      <c r="E207" s="23" t="s">
        <v>560</v>
      </c>
      <c r="F207" s="24" t="s">
        <v>213</v>
      </c>
      <c r="G207" s="25">
        <v>29.7</v>
      </c>
      <c r="H207" s="48"/>
      <c r="I207" s="25">
        <f>ROUND(ROUND(H207,1)*ROUND(G207,1),1)</f>
        <v>0</v>
      </c>
      <c r="O207">
        <f>(I207*21)/100</f>
        <v>0</v>
      </c>
      <c r="P207" t="s">
        <v>27</v>
      </c>
    </row>
    <row r="208" spans="1:16" x14ac:dyDescent="0.2">
      <c r="A208" s="26" t="s">
        <v>52</v>
      </c>
      <c r="E208" s="27" t="s">
        <v>561</v>
      </c>
      <c r="H208" s="49"/>
    </row>
    <row r="209" spans="1:16" x14ac:dyDescent="0.2">
      <c r="A209" s="30" t="s">
        <v>54</v>
      </c>
      <c r="E209" s="29" t="s">
        <v>1146</v>
      </c>
      <c r="H209" s="49"/>
    </row>
    <row r="210" spans="1:16" x14ac:dyDescent="0.2">
      <c r="A210" s="17" t="s">
        <v>47</v>
      </c>
      <c r="B210" s="22" t="s">
        <v>376</v>
      </c>
      <c r="C210" s="22" t="s">
        <v>1147</v>
      </c>
      <c r="D210" s="17" t="s">
        <v>49</v>
      </c>
      <c r="E210" s="23" t="s">
        <v>1148</v>
      </c>
      <c r="F210" s="24" t="s">
        <v>213</v>
      </c>
      <c r="G210" s="25">
        <v>0.39543499999999998</v>
      </c>
      <c r="H210" s="48"/>
      <c r="I210" s="25">
        <f>ROUND(ROUND(H210,1)*ROUND(G210,1),1)</f>
        <v>0</v>
      </c>
      <c r="O210">
        <f>(I210*21)/100</f>
        <v>0</v>
      </c>
      <c r="P210" t="s">
        <v>27</v>
      </c>
    </row>
    <row r="211" spans="1:16" x14ac:dyDescent="0.2">
      <c r="A211" s="26" t="s">
        <v>52</v>
      </c>
      <c r="E211" s="27" t="s">
        <v>49</v>
      </c>
      <c r="H211" s="49"/>
    </row>
    <row r="212" spans="1:16" x14ac:dyDescent="0.2">
      <c r="A212" s="30" t="s">
        <v>54</v>
      </c>
      <c r="E212" s="29" t="s">
        <v>49</v>
      </c>
      <c r="H212" s="49"/>
    </row>
    <row r="213" spans="1:16" x14ac:dyDescent="0.2">
      <c r="A213" s="17" t="s">
        <v>47</v>
      </c>
      <c r="B213" s="22" t="s">
        <v>398</v>
      </c>
      <c r="C213" s="22" t="s">
        <v>567</v>
      </c>
      <c r="D213" s="17" t="s">
        <v>49</v>
      </c>
      <c r="E213" s="23" t="s">
        <v>568</v>
      </c>
      <c r="F213" s="24" t="s">
        <v>213</v>
      </c>
      <c r="G213" s="25">
        <v>30.130600000000001</v>
      </c>
      <c r="H213" s="48"/>
      <c r="I213" s="25">
        <f>ROUND(ROUND(H213,1)*ROUND(G213,1),1)</f>
        <v>0</v>
      </c>
      <c r="O213">
        <f>(I213*21)/100</f>
        <v>0</v>
      </c>
      <c r="P213" t="s">
        <v>27</v>
      </c>
    </row>
    <row r="214" spans="1:16" ht="25.5" x14ac:dyDescent="0.2">
      <c r="A214" s="26" t="s">
        <v>52</v>
      </c>
      <c r="E214" s="27" t="s">
        <v>569</v>
      </c>
      <c r="H214" s="49"/>
    </row>
    <row r="215" spans="1:16" x14ac:dyDescent="0.2">
      <c r="A215" s="30" t="s">
        <v>54</v>
      </c>
      <c r="E215" s="29" t="s">
        <v>49</v>
      </c>
      <c r="H215" s="49"/>
    </row>
    <row r="216" spans="1:16" x14ac:dyDescent="0.2">
      <c r="A216" s="17" t="s">
        <v>47</v>
      </c>
      <c r="B216" s="22" t="s">
        <v>402</v>
      </c>
      <c r="C216" s="22" t="s">
        <v>571</v>
      </c>
      <c r="D216" s="17" t="s">
        <v>49</v>
      </c>
      <c r="E216" s="23" t="s">
        <v>568</v>
      </c>
      <c r="F216" s="24" t="s">
        <v>213</v>
      </c>
      <c r="G216" s="25">
        <v>30.1</v>
      </c>
      <c r="H216" s="48"/>
      <c r="I216" s="25">
        <f>ROUND(ROUND(H216,1)*ROUND(G216,1),1)</f>
        <v>0</v>
      </c>
      <c r="O216">
        <f>(I216*21)/100</f>
        <v>0</v>
      </c>
      <c r="P216" t="s">
        <v>27</v>
      </c>
    </row>
    <row r="217" spans="1:16" ht="25.5" x14ac:dyDescent="0.2">
      <c r="A217" s="26" t="s">
        <v>52</v>
      </c>
      <c r="E217" s="27" t="s">
        <v>572</v>
      </c>
      <c r="H217" s="49"/>
    </row>
    <row r="218" spans="1:16" x14ac:dyDescent="0.2">
      <c r="A218" s="28" t="s">
        <v>54</v>
      </c>
      <c r="E218" s="29" t="s">
        <v>49</v>
      </c>
      <c r="H218" s="49"/>
    </row>
  </sheetData>
  <sheetProtection algorithmName="SHA-512" hashValue="bWuX3TVL+0J+5c8lmdyjpxYBPGnkKwGEur404dPhZQGSTgL92AXxrSxSAw5bk6NAderedb9xrUmPxgjbDS+7qw==" saltValue="OI28x2Rj5GSNm3O2XiVbDQ==" spinCount="100000" sheet="1" objects="1" scenarios="1"/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E16"/>
  <sheetViews>
    <sheetView zoomScaleNormal="100" workbookViewId="0">
      <selection sqref="A1:A3"/>
    </sheetView>
  </sheetViews>
  <sheetFormatPr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8"/>
      <c r="B1" s="1"/>
      <c r="C1" s="1"/>
      <c r="D1" s="1"/>
      <c r="E1" s="1"/>
    </row>
    <row r="2" spans="1:5" ht="12.75" customHeight="1" x14ac:dyDescent="0.2">
      <c r="A2" s="38"/>
      <c r="B2" s="46" t="s">
        <v>1618</v>
      </c>
      <c r="C2" s="46"/>
      <c r="D2" s="1"/>
      <c r="E2" s="1"/>
    </row>
    <row r="3" spans="1:5" ht="20.100000000000001" customHeight="1" x14ac:dyDescent="0.2">
      <c r="A3" s="38"/>
      <c r="B3" s="46"/>
      <c r="C3" s="46"/>
      <c r="D3" s="1"/>
      <c r="E3" s="1"/>
    </row>
    <row r="4" spans="1:5" ht="20.100000000000001" customHeight="1" x14ac:dyDescent="0.2">
      <c r="A4" s="1"/>
      <c r="B4" s="40" t="s">
        <v>1</v>
      </c>
      <c r="C4" s="38"/>
      <c r="D4" s="38"/>
      <c r="E4" s="1"/>
    </row>
    <row r="5" spans="1:5" ht="12.75" customHeight="1" x14ac:dyDescent="0.2">
      <c r="A5" s="1"/>
      <c r="B5" s="38" t="s">
        <v>2</v>
      </c>
      <c r="C5" s="38"/>
      <c r="D5" s="38"/>
      <c r="E5" s="1"/>
    </row>
    <row r="6" spans="1:5" ht="12.75" customHeight="1" x14ac:dyDescent="0.2">
      <c r="A6" s="1"/>
      <c r="B6" s="3" t="s">
        <v>3</v>
      </c>
      <c r="C6" s="6">
        <f>SUM(C10:C16)</f>
        <v>0</v>
      </c>
      <c r="D6" s="1"/>
      <c r="E6" s="1"/>
    </row>
    <row r="7" spans="1:5" ht="12.75" customHeight="1" x14ac:dyDescent="0.2">
      <c r="A7" s="1"/>
      <c r="B7" s="3" t="s">
        <v>4</v>
      </c>
      <c r="C7" s="6">
        <f>SUM(E10:E16)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">
      <c r="A10" s="15" t="s">
        <v>18</v>
      </c>
      <c r="B10" s="15" t="s">
        <v>28</v>
      </c>
      <c r="C10" s="16">
        <f>'VRN Neuznatelné'!I3</f>
        <v>0</v>
      </c>
      <c r="D10" s="16">
        <f>'VRN Neuznatelné'!O2</f>
        <v>0</v>
      </c>
      <c r="E10" s="16">
        <f t="shared" ref="E10:E16" si="0">C10+D10</f>
        <v>0</v>
      </c>
    </row>
    <row r="11" spans="1:5" ht="12.75" customHeight="1" x14ac:dyDescent="0.2">
      <c r="A11" s="15" t="s">
        <v>106</v>
      </c>
      <c r="B11" s="15" t="s">
        <v>107</v>
      </c>
      <c r="C11" s="16">
        <f>'SO 01 - A - Neuznatelné'!I3</f>
        <v>0</v>
      </c>
      <c r="D11" s="16">
        <f>'SO 01 - A - Neuznatelné'!O2</f>
        <v>0</v>
      </c>
      <c r="E11" s="16">
        <f t="shared" si="0"/>
        <v>0</v>
      </c>
    </row>
    <row r="12" spans="1:5" ht="12.75" customHeight="1" x14ac:dyDescent="0.2">
      <c r="A12" s="15" t="s">
        <v>573</v>
      </c>
      <c r="B12" s="15" t="s">
        <v>574</v>
      </c>
      <c r="C12" s="16">
        <f>'SO 01 - A1 - Neuznatelné'!I3</f>
        <v>0</v>
      </c>
      <c r="D12" s="16">
        <f>'SO 01 - A1 - Neuznatelné'!O2</f>
        <v>0</v>
      </c>
      <c r="E12" s="16">
        <f t="shared" si="0"/>
        <v>0</v>
      </c>
    </row>
    <row r="13" spans="1:5" ht="12.75" customHeight="1" x14ac:dyDescent="0.2">
      <c r="A13" s="15" t="s">
        <v>980</v>
      </c>
      <c r="B13" s="15" t="s">
        <v>981</v>
      </c>
      <c r="C13" s="16">
        <f>'SO 01A - Neuznatelné'!I3</f>
        <v>0</v>
      </c>
      <c r="D13" s="16">
        <f>'SO 01A - Neuznatelné'!O2</f>
        <v>0</v>
      </c>
      <c r="E13" s="16">
        <f t="shared" si="0"/>
        <v>0</v>
      </c>
    </row>
    <row r="14" spans="1:5" ht="12.75" customHeight="1" x14ac:dyDescent="0.2">
      <c r="A14" s="15" t="s">
        <v>1169</v>
      </c>
      <c r="B14" s="15" t="s">
        <v>1170</v>
      </c>
      <c r="C14" s="16">
        <f>'SO 03 - Neuznatelné'!I3</f>
        <v>0</v>
      </c>
      <c r="D14" s="16">
        <f>'SO 03 - Neuznatelné'!O2</f>
        <v>0</v>
      </c>
      <c r="E14" s="16">
        <f t="shared" si="0"/>
        <v>0</v>
      </c>
    </row>
    <row r="15" spans="1:5" ht="12.75" customHeight="1" x14ac:dyDescent="0.2">
      <c r="A15" s="15" t="s">
        <v>1372</v>
      </c>
      <c r="B15" s="15" t="s">
        <v>1373</v>
      </c>
      <c r="C15" s="16">
        <f>'SO 04 - Neuznatelné'!I3</f>
        <v>0</v>
      </c>
      <c r="D15" s="16">
        <f>'SO 04 - Neuznatelné'!O2</f>
        <v>0</v>
      </c>
      <c r="E15" s="16">
        <f t="shared" si="0"/>
        <v>0</v>
      </c>
    </row>
    <row r="16" spans="1:5" ht="12.75" customHeight="1" x14ac:dyDescent="0.2">
      <c r="A16" s="15" t="s">
        <v>1547</v>
      </c>
      <c r="B16" s="15" t="s">
        <v>1548</v>
      </c>
      <c r="C16" s="16">
        <f>'SO 05 - Neuznatelné'!I3</f>
        <v>0</v>
      </c>
      <c r="D16" s="16">
        <f>'SO 05 - Neuznatelné'!O2</f>
        <v>0</v>
      </c>
      <c r="E16" s="16">
        <f t="shared" si="0"/>
        <v>0</v>
      </c>
    </row>
  </sheetData>
  <sheetProtection algorithmName="SHA-512" hashValue="6n9r8MwWHuhsmSw0QucTvITJEV3XHgmTu/Zt0jJ9BDq6eNOXqsYqx2nzWyktVAczruZxQ1MSVTOAhcnytA4sSg==" saltValue="lWj/SYj9AfdMKeems1QgQA==" spinCount="100000" sheet="1" objects="1" scenarios="1"/>
  <mergeCells count="4">
    <mergeCell ref="A1:A3"/>
    <mergeCell ref="B4:D4"/>
    <mergeCell ref="B5:D5"/>
    <mergeCell ref="B2:C3"/>
  </mergeCells>
  <pageMargins left="0.25" right="0.25" top="0.75" bottom="0.75" header="0.3" footer="0.3"/>
  <pageSetup paperSize="9" scale="92" fitToHeight="0" orientation="landscape" horizontalDpi="300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R66"/>
  <sheetViews>
    <sheetView topLeftCell="B1" zoomScaleNormal="100" workbookViewId="0">
      <pane ySplit="8" topLeftCell="A9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0+O9</f>
        <v>0</v>
      </c>
      <c r="P2" t="s">
        <v>26</v>
      </c>
    </row>
    <row r="3" spans="1:18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18</v>
      </c>
      <c r="I3" s="31">
        <f>0+I9</f>
        <v>0</v>
      </c>
      <c r="O3" t="s">
        <v>22</v>
      </c>
      <c r="P3" t="s">
        <v>25</v>
      </c>
    </row>
    <row r="4" spans="1:18" ht="15" customHeight="1" x14ac:dyDescent="0.2">
      <c r="A4" t="s">
        <v>16</v>
      </c>
      <c r="B4" s="10" t="s">
        <v>17</v>
      </c>
      <c r="C4" s="43" t="s">
        <v>199</v>
      </c>
      <c r="D4" s="38"/>
      <c r="E4" s="11" t="s">
        <v>1149</v>
      </c>
      <c r="F4" s="1"/>
      <c r="G4" s="1"/>
      <c r="H4" s="9"/>
      <c r="I4" s="9"/>
      <c r="O4" t="s">
        <v>23</v>
      </c>
      <c r="P4" t="s">
        <v>25</v>
      </c>
    </row>
    <row r="5" spans="1:18" ht="12.75" customHeight="1" x14ac:dyDescent="0.2">
      <c r="A5" t="s">
        <v>20</v>
      </c>
      <c r="B5" s="13" t="s">
        <v>21</v>
      </c>
      <c r="C5" s="44" t="s">
        <v>18</v>
      </c>
      <c r="D5" s="45"/>
      <c r="E5" s="14" t="s">
        <v>28</v>
      </c>
      <c r="F5" s="5"/>
      <c r="G5" s="5"/>
      <c r="H5" s="5"/>
      <c r="I5" s="5"/>
      <c r="O5" t="s">
        <v>24</v>
      </c>
      <c r="P5" t="s">
        <v>27</v>
      </c>
    </row>
    <row r="6" spans="1:18" ht="12.75" customHeight="1" x14ac:dyDescent="0.2">
      <c r="A6" s="42" t="s">
        <v>29</v>
      </c>
      <c r="B6" s="42" t="s">
        <v>31</v>
      </c>
      <c r="C6" s="42" t="s">
        <v>32</v>
      </c>
      <c r="D6" s="42" t="s">
        <v>33</v>
      </c>
      <c r="E6" s="42" t="s">
        <v>34</v>
      </c>
      <c r="F6" s="42" t="s">
        <v>36</v>
      </c>
      <c r="G6" s="42" t="s">
        <v>38</v>
      </c>
      <c r="H6" s="42" t="s">
        <v>40</v>
      </c>
      <c r="I6" s="42"/>
    </row>
    <row r="7" spans="1:18" ht="12.75" customHeight="1" x14ac:dyDescent="0.2">
      <c r="A7" s="42"/>
      <c r="B7" s="42"/>
      <c r="C7" s="42"/>
      <c r="D7" s="42"/>
      <c r="E7" s="42"/>
      <c r="F7" s="42"/>
      <c r="G7" s="42"/>
      <c r="H7" s="12" t="s">
        <v>41</v>
      </c>
      <c r="I7" s="12" t="s">
        <v>43</v>
      </c>
    </row>
    <row r="8" spans="1:18" ht="12.75" customHeight="1" x14ac:dyDescent="0.2">
      <c r="A8" s="12" t="s">
        <v>30</v>
      </c>
      <c r="B8" s="12" t="s">
        <v>25</v>
      </c>
      <c r="C8" s="12" t="s">
        <v>27</v>
      </c>
      <c r="D8" s="12" t="s">
        <v>26</v>
      </c>
      <c r="E8" s="12" t="s">
        <v>35</v>
      </c>
      <c r="F8" s="12" t="s">
        <v>37</v>
      </c>
      <c r="G8" s="12" t="s">
        <v>39</v>
      </c>
      <c r="H8" s="12" t="s">
        <v>42</v>
      </c>
      <c r="I8" s="12" t="s">
        <v>44</v>
      </c>
    </row>
    <row r="9" spans="1:18" ht="12.75" customHeight="1" x14ac:dyDescent="0.2">
      <c r="A9" s="18" t="s">
        <v>45</v>
      </c>
      <c r="B9" s="18"/>
      <c r="C9" s="19" t="s">
        <v>30</v>
      </c>
      <c r="D9" s="18"/>
      <c r="E9" s="20" t="s">
        <v>46</v>
      </c>
      <c r="F9" s="18"/>
      <c r="G9" s="18"/>
      <c r="H9" s="47"/>
      <c r="I9" s="21">
        <f>0+Q9</f>
        <v>0</v>
      </c>
      <c r="O9">
        <f>0+R9</f>
        <v>0</v>
      </c>
      <c r="Q9">
        <f>0+I10+I13+I16+I19+I22+I25+I28+I31+I34+I37+I40+I43+I46+I49+I52+I55+I58+I61+I64</f>
        <v>0</v>
      </c>
      <c r="R9">
        <f>0+O10+O13+O16+O19+O22+O25+O28+O31+O34+O37+O40+O43+O46+O49+O52+O55+O58+O61+O64</f>
        <v>0</v>
      </c>
    </row>
    <row r="10" spans="1:18" x14ac:dyDescent="0.2">
      <c r="A10" s="17" t="s">
        <v>47</v>
      </c>
      <c r="B10" s="22" t="s">
        <v>25</v>
      </c>
      <c r="C10" s="22" t="s">
        <v>48</v>
      </c>
      <c r="D10" s="17" t="s">
        <v>49</v>
      </c>
      <c r="E10" s="23" t="s">
        <v>50</v>
      </c>
      <c r="F10" s="24" t="s">
        <v>51</v>
      </c>
      <c r="G10" s="25">
        <v>1</v>
      </c>
      <c r="H10" s="48"/>
      <c r="I10" s="25">
        <f>ROUND(ROUND(H10,1)*ROUND(G10,1),1)</f>
        <v>0</v>
      </c>
      <c r="O10">
        <f>(I10*21)/100</f>
        <v>0</v>
      </c>
      <c r="P10" t="s">
        <v>27</v>
      </c>
    </row>
    <row r="11" spans="1:18" x14ac:dyDescent="0.2">
      <c r="A11" s="26" t="s">
        <v>52</v>
      </c>
      <c r="E11" s="27" t="s">
        <v>53</v>
      </c>
      <c r="H11" s="49"/>
    </row>
    <row r="12" spans="1:18" x14ac:dyDescent="0.2">
      <c r="A12" s="30" t="s">
        <v>54</v>
      </c>
      <c r="E12" s="29" t="s">
        <v>49</v>
      </c>
      <c r="H12" s="49"/>
    </row>
    <row r="13" spans="1:18" x14ac:dyDescent="0.2">
      <c r="A13" s="17" t="s">
        <v>47</v>
      </c>
      <c r="B13" s="22" t="s">
        <v>27</v>
      </c>
      <c r="C13" s="22" t="s">
        <v>55</v>
      </c>
      <c r="D13" s="17" t="s">
        <v>49</v>
      </c>
      <c r="E13" s="23" t="s">
        <v>56</v>
      </c>
      <c r="F13" s="24" t="s">
        <v>51</v>
      </c>
      <c r="G13" s="25">
        <v>1</v>
      </c>
      <c r="H13" s="48"/>
      <c r="I13" s="25">
        <f>ROUND(ROUND(H13,1)*ROUND(G13,1),1)</f>
        <v>0</v>
      </c>
      <c r="O13">
        <f>(I13*21)/100</f>
        <v>0</v>
      </c>
      <c r="P13" t="s">
        <v>27</v>
      </c>
    </row>
    <row r="14" spans="1:18" ht="25.5" x14ac:dyDescent="0.2">
      <c r="A14" s="26" t="s">
        <v>52</v>
      </c>
      <c r="E14" s="27" t="s">
        <v>57</v>
      </c>
      <c r="H14" s="49"/>
    </row>
    <row r="15" spans="1:18" x14ac:dyDescent="0.2">
      <c r="A15" s="30" t="s">
        <v>54</v>
      </c>
      <c r="E15" s="29" t="s">
        <v>49</v>
      </c>
      <c r="H15" s="49"/>
    </row>
    <row r="16" spans="1:18" x14ac:dyDescent="0.2">
      <c r="A16" s="17" t="s">
        <v>47</v>
      </c>
      <c r="B16" s="22" t="s">
        <v>26</v>
      </c>
      <c r="C16" s="22" t="s">
        <v>58</v>
      </c>
      <c r="D16" s="17" t="s">
        <v>49</v>
      </c>
      <c r="E16" s="23" t="s">
        <v>59</v>
      </c>
      <c r="F16" s="24" t="s">
        <v>51</v>
      </c>
      <c r="G16" s="25">
        <v>1</v>
      </c>
      <c r="H16" s="48"/>
      <c r="I16" s="25">
        <f>ROUND(ROUND(H16,1)*ROUND(G16,1),1)</f>
        <v>0</v>
      </c>
      <c r="O16">
        <f>(I16*21)/100</f>
        <v>0</v>
      </c>
      <c r="P16" t="s">
        <v>27</v>
      </c>
    </row>
    <row r="17" spans="1:16" x14ac:dyDescent="0.2">
      <c r="A17" s="26" t="s">
        <v>52</v>
      </c>
      <c r="E17" s="27" t="s">
        <v>53</v>
      </c>
      <c r="H17" s="49"/>
    </row>
    <row r="18" spans="1:16" x14ac:dyDescent="0.2">
      <c r="A18" s="30" t="s">
        <v>54</v>
      </c>
      <c r="E18" s="29" t="s">
        <v>49</v>
      </c>
      <c r="H18" s="49"/>
    </row>
    <row r="19" spans="1:16" x14ac:dyDescent="0.2">
      <c r="A19" s="17" t="s">
        <v>47</v>
      </c>
      <c r="B19" s="22" t="s">
        <v>35</v>
      </c>
      <c r="C19" s="22" t="s">
        <v>60</v>
      </c>
      <c r="D19" s="17" t="s">
        <v>49</v>
      </c>
      <c r="E19" s="23" t="s">
        <v>61</v>
      </c>
      <c r="F19" s="24" t="s">
        <v>51</v>
      </c>
      <c r="G19" s="25">
        <v>1</v>
      </c>
      <c r="H19" s="48"/>
      <c r="I19" s="25">
        <f>ROUND(ROUND(H19,1)*ROUND(G19,1),1)</f>
        <v>0</v>
      </c>
      <c r="O19">
        <f>(I19*21)/100</f>
        <v>0</v>
      </c>
      <c r="P19" t="s">
        <v>27</v>
      </c>
    </row>
    <row r="20" spans="1:16" x14ac:dyDescent="0.2">
      <c r="A20" s="26" t="s">
        <v>52</v>
      </c>
      <c r="E20" s="27" t="s">
        <v>53</v>
      </c>
      <c r="H20" s="49"/>
    </row>
    <row r="21" spans="1:16" x14ac:dyDescent="0.2">
      <c r="A21" s="30" t="s">
        <v>54</v>
      </c>
      <c r="E21" s="29" t="s">
        <v>49</v>
      </c>
      <c r="H21" s="49"/>
    </row>
    <row r="22" spans="1:16" x14ac:dyDescent="0.2">
      <c r="A22" s="17" t="s">
        <v>47</v>
      </c>
      <c r="B22" s="22" t="s">
        <v>37</v>
      </c>
      <c r="C22" s="22" t="s">
        <v>62</v>
      </c>
      <c r="D22" s="17" t="s">
        <v>49</v>
      </c>
      <c r="E22" s="23" t="s">
        <v>63</v>
      </c>
      <c r="F22" s="24" t="s">
        <v>51</v>
      </c>
      <c r="G22" s="25">
        <v>1</v>
      </c>
      <c r="H22" s="48"/>
      <c r="I22" s="25">
        <f>ROUND(ROUND(H22,1)*ROUND(G22,1),1)</f>
        <v>0</v>
      </c>
      <c r="O22">
        <f>(I22*21)/100</f>
        <v>0</v>
      </c>
      <c r="P22" t="s">
        <v>27</v>
      </c>
    </row>
    <row r="23" spans="1:16" x14ac:dyDescent="0.2">
      <c r="A23" s="26" t="s">
        <v>52</v>
      </c>
      <c r="E23" s="27" t="s">
        <v>53</v>
      </c>
      <c r="H23" s="49"/>
    </row>
    <row r="24" spans="1:16" x14ac:dyDescent="0.2">
      <c r="A24" s="30" t="s">
        <v>54</v>
      </c>
      <c r="E24" s="29" t="s">
        <v>49</v>
      </c>
      <c r="H24" s="49"/>
    </row>
    <row r="25" spans="1:16" x14ac:dyDescent="0.2">
      <c r="A25" s="17" t="s">
        <v>47</v>
      </c>
      <c r="B25" s="22" t="s">
        <v>39</v>
      </c>
      <c r="C25" s="22" t="s">
        <v>64</v>
      </c>
      <c r="D25" s="17" t="s">
        <v>49</v>
      </c>
      <c r="E25" s="23" t="s">
        <v>65</v>
      </c>
      <c r="F25" s="24" t="s">
        <v>51</v>
      </c>
      <c r="G25" s="25">
        <v>1</v>
      </c>
      <c r="H25" s="48"/>
      <c r="I25" s="25">
        <f>ROUND(ROUND(H25,1)*ROUND(G25,1),1)</f>
        <v>0</v>
      </c>
      <c r="O25">
        <f>(I25*21)/100</f>
        <v>0</v>
      </c>
      <c r="P25" t="s">
        <v>27</v>
      </c>
    </row>
    <row r="26" spans="1:16" x14ac:dyDescent="0.2">
      <c r="A26" s="26" t="s">
        <v>52</v>
      </c>
      <c r="E26" s="27" t="s">
        <v>53</v>
      </c>
      <c r="H26" s="49"/>
    </row>
    <row r="27" spans="1:16" x14ac:dyDescent="0.2">
      <c r="A27" s="30" t="s">
        <v>54</v>
      </c>
      <c r="E27" s="29" t="s">
        <v>49</v>
      </c>
      <c r="H27" s="49"/>
    </row>
    <row r="28" spans="1:16" x14ac:dyDescent="0.2">
      <c r="A28" s="17" t="s">
        <v>47</v>
      </c>
      <c r="B28" s="22" t="s">
        <v>66</v>
      </c>
      <c r="C28" s="22" t="s">
        <v>67</v>
      </c>
      <c r="D28" s="17" t="s">
        <v>49</v>
      </c>
      <c r="E28" s="23" t="s">
        <v>68</v>
      </c>
      <c r="F28" s="24" t="s">
        <v>51</v>
      </c>
      <c r="G28" s="25">
        <v>1</v>
      </c>
      <c r="H28" s="48"/>
      <c r="I28" s="25">
        <f>ROUND(ROUND(H28,1)*ROUND(G28,1),1)</f>
        <v>0</v>
      </c>
      <c r="O28">
        <f>(I28*21)/100</f>
        <v>0</v>
      </c>
      <c r="P28" t="s">
        <v>27</v>
      </c>
    </row>
    <row r="29" spans="1:16" x14ac:dyDescent="0.2">
      <c r="A29" s="26" t="s">
        <v>52</v>
      </c>
      <c r="E29" s="27" t="s">
        <v>53</v>
      </c>
      <c r="H29" s="49"/>
    </row>
    <row r="30" spans="1:16" x14ac:dyDescent="0.2">
      <c r="A30" s="30" t="s">
        <v>54</v>
      </c>
      <c r="E30" s="29" t="s">
        <v>49</v>
      </c>
      <c r="H30" s="49"/>
    </row>
    <row r="31" spans="1:16" x14ac:dyDescent="0.2">
      <c r="A31" s="17" t="s">
        <v>47</v>
      </c>
      <c r="B31" s="22" t="s">
        <v>69</v>
      </c>
      <c r="C31" s="22" t="s">
        <v>70</v>
      </c>
      <c r="D31" s="17" t="s">
        <v>49</v>
      </c>
      <c r="E31" s="23" t="s">
        <v>71</v>
      </c>
      <c r="F31" s="24" t="s">
        <v>51</v>
      </c>
      <c r="G31" s="25">
        <v>1</v>
      </c>
      <c r="H31" s="48"/>
      <c r="I31" s="25">
        <f>ROUND(ROUND(H31,1)*ROUND(G31,1),1)</f>
        <v>0</v>
      </c>
      <c r="O31">
        <f>(I31*21)/100</f>
        <v>0</v>
      </c>
      <c r="P31" t="s">
        <v>27</v>
      </c>
    </row>
    <row r="32" spans="1:16" x14ac:dyDescent="0.2">
      <c r="A32" s="26" t="s">
        <v>52</v>
      </c>
      <c r="E32" s="27" t="s">
        <v>53</v>
      </c>
      <c r="H32" s="49"/>
    </row>
    <row r="33" spans="1:16" x14ac:dyDescent="0.2">
      <c r="A33" s="30" t="s">
        <v>54</v>
      </c>
      <c r="E33" s="29" t="s">
        <v>49</v>
      </c>
      <c r="H33" s="49"/>
    </row>
    <row r="34" spans="1:16" ht="25.5" x14ac:dyDescent="0.2">
      <c r="A34" s="17" t="s">
        <v>47</v>
      </c>
      <c r="B34" s="22" t="s">
        <v>42</v>
      </c>
      <c r="C34" s="22" t="s">
        <v>72</v>
      </c>
      <c r="D34" s="17" t="s">
        <v>49</v>
      </c>
      <c r="E34" s="23" t="s">
        <v>73</v>
      </c>
      <c r="F34" s="24" t="s">
        <v>51</v>
      </c>
      <c r="G34" s="25">
        <v>1</v>
      </c>
      <c r="H34" s="48"/>
      <c r="I34" s="25">
        <f>ROUND(ROUND(H34,1)*ROUND(G34,1),1)</f>
        <v>0</v>
      </c>
      <c r="O34">
        <f>(I34*21)/100</f>
        <v>0</v>
      </c>
      <c r="P34" t="s">
        <v>27</v>
      </c>
    </row>
    <row r="35" spans="1:16" x14ac:dyDescent="0.2">
      <c r="A35" s="26" t="s">
        <v>52</v>
      </c>
      <c r="E35" s="27" t="s">
        <v>53</v>
      </c>
      <c r="H35" s="49"/>
    </row>
    <row r="36" spans="1:16" x14ac:dyDescent="0.2">
      <c r="A36" s="30" t="s">
        <v>54</v>
      </c>
      <c r="E36" s="29" t="s">
        <v>49</v>
      </c>
      <c r="H36" s="49"/>
    </row>
    <row r="37" spans="1:16" x14ac:dyDescent="0.2">
      <c r="A37" s="17" t="s">
        <v>47</v>
      </c>
      <c r="B37" s="22" t="s">
        <v>44</v>
      </c>
      <c r="C37" s="22" t="s">
        <v>74</v>
      </c>
      <c r="D37" s="17" t="s">
        <v>49</v>
      </c>
      <c r="E37" s="23" t="s">
        <v>75</v>
      </c>
      <c r="F37" s="24" t="s">
        <v>51</v>
      </c>
      <c r="G37" s="25">
        <v>1</v>
      </c>
      <c r="H37" s="48"/>
      <c r="I37" s="25">
        <f>ROUND(ROUND(H37,1)*ROUND(G37,1),1)</f>
        <v>0</v>
      </c>
      <c r="O37">
        <f>(I37*21)/100</f>
        <v>0</v>
      </c>
      <c r="P37" t="s">
        <v>27</v>
      </c>
    </row>
    <row r="38" spans="1:16" x14ac:dyDescent="0.2">
      <c r="A38" s="26" t="s">
        <v>52</v>
      </c>
      <c r="E38" s="27" t="s">
        <v>53</v>
      </c>
      <c r="H38" s="49"/>
    </row>
    <row r="39" spans="1:16" x14ac:dyDescent="0.2">
      <c r="A39" s="30" t="s">
        <v>54</v>
      </c>
      <c r="E39" s="29" t="s">
        <v>49</v>
      </c>
      <c r="H39" s="49"/>
    </row>
    <row r="40" spans="1:16" x14ac:dyDescent="0.2">
      <c r="A40" s="17" t="s">
        <v>47</v>
      </c>
      <c r="B40" s="22" t="s">
        <v>76</v>
      </c>
      <c r="C40" s="22" t="s">
        <v>77</v>
      </c>
      <c r="D40" s="17" t="s">
        <v>49</v>
      </c>
      <c r="E40" s="23" t="s">
        <v>78</v>
      </c>
      <c r="F40" s="24" t="s">
        <v>51</v>
      </c>
      <c r="G40" s="25">
        <v>1</v>
      </c>
      <c r="H40" s="48"/>
      <c r="I40" s="25">
        <f>ROUND(ROUND(H40,1)*ROUND(G40,1),1)</f>
        <v>0</v>
      </c>
      <c r="O40">
        <f>(I40*21)/100</f>
        <v>0</v>
      </c>
      <c r="P40" t="s">
        <v>27</v>
      </c>
    </row>
    <row r="41" spans="1:16" x14ac:dyDescent="0.2">
      <c r="A41" s="26" t="s">
        <v>52</v>
      </c>
      <c r="E41" s="27" t="s">
        <v>53</v>
      </c>
      <c r="H41" s="49"/>
    </row>
    <row r="42" spans="1:16" x14ac:dyDescent="0.2">
      <c r="A42" s="30" t="s">
        <v>54</v>
      </c>
      <c r="E42" s="29" t="s">
        <v>49</v>
      </c>
      <c r="H42" s="49"/>
    </row>
    <row r="43" spans="1:16" x14ac:dyDescent="0.2">
      <c r="A43" s="17" t="s">
        <v>47</v>
      </c>
      <c r="B43" s="22" t="s">
        <v>79</v>
      </c>
      <c r="C43" s="22" t="s">
        <v>80</v>
      </c>
      <c r="D43" s="17" t="s">
        <v>49</v>
      </c>
      <c r="E43" s="23" t="s">
        <v>81</v>
      </c>
      <c r="F43" s="24" t="s">
        <v>51</v>
      </c>
      <c r="G43" s="25">
        <v>1</v>
      </c>
      <c r="H43" s="48"/>
      <c r="I43" s="25">
        <f>ROUND(ROUND(H43,1)*ROUND(G43,1),1)</f>
        <v>0</v>
      </c>
      <c r="O43">
        <f>(I43*21)/100</f>
        <v>0</v>
      </c>
      <c r="P43" t="s">
        <v>27</v>
      </c>
    </row>
    <row r="44" spans="1:16" x14ac:dyDescent="0.2">
      <c r="A44" s="26" t="s">
        <v>52</v>
      </c>
      <c r="E44" s="27" t="s">
        <v>53</v>
      </c>
      <c r="H44" s="49"/>
    </row>
    <row r="45" spans="1:16" x14ac:dyDescent="0.2">
      <c r="A45" s="30" t="s">
        <v>54</v>
      </c>
      <c r="E45" s="29" t="s">
        <v>49</v>
      </c>
      <c r="H45" s="49"/>
    </row>
    <row r="46" spans="1:16" x14ac:dyDescent="0.2">
      <c r="A46" s="17" t="s">
        <v>47</v>
      </c>
      <c r="B46" s="22" t="s">
        <v>82</v>
      </c>
      <c r="C46" s="22" t="s">
        <v>83</v>
      </c>
      <c r="D46" s="17" t="s">
        <v>49</v>
      </c>
      <c r="E46" s="23" t="s">
        <v>84</v>
      </c>
      <c r="F46" s="24" t="s">
        <v>51</v>
      </c>
      <c r="G46" s="25">
        <v>1</v>
      </c>
      <c r="H46" s="48"/>
      <c r="I46" s="25">
        <f>ROUND(ROUND(H46,1)*ROUND(G46,1),1)</f>
        <v>0</v>
      </c>
      <c r="O46">
        <f>(I46*21)/100</f>
        <v>0</v>
      </c>
      <c r="P46" t="s">
        <v>27</v>
      </c>
    </row>
    <row r="47" spans="1:16" x14ac:dyDescent="0.2">
      <c r="A47" s="26" t="s">
        <v>52</v>
      </c>
      <c r="E47" s="27" t="s">
        <v>53</v>
      </c>
      <c r="H47" s="49"/>
    </row>
    <row r="48" spans="1:16" x14ac:dyDescent="0.2">
      <c r="A48" s="30" t="s">
        <v>54</v>
      </c>
      <c r="E48" s="29" t="s">
        <v>49</v>
      </c>
      <c r="H48" s="49"/>
    </row>
    <row r="49" spans="1:16" x14ac:dyDescent="0.2">
      <c r="A49" s="17" t="s">
        <v>47</v>
      </c>
      <c r="B49" s="22" t="s">
        <v>85</v>
      </c>
      <c r="C49" s="22" t="s">
        <v>86</v>
      </c>
      <c r="D49" s="17" t="s">
        <v>49</v>
      </c>
      <c r="E49" s="23" t="s">
        <v>87</v>
      </c>
      <c r="F49" s="24" t="s">
        <v>51</v>
      </c>
      <c r="G49" s="25">
        <v>1</v>
      </c>
      <c r="H49" s="48"/>
      <c r="I49" s="25">
        <f>ROUND(ROUND(H49,1)*ROUND(G49,1),1)</f>
        <v>0</v>
      </c>
      <c r="O49">
        <f>(I49*21)/100</f>
        <v>0</v>
      </c>
      <c r="P49" t="s">
        <v>27</v>
      </c>
    </row>
    <row r="50" spans="1:16" x14ac:dyDescent="0.2">
      <c r="A50" s="26" t="s">
        <v>52</v>
      </c>
      <c r="E50" s="27" t="s">
        <v>53</v>
      </c>
      <c r="H50" s="49"/>
    </row>
    <row r="51" spans="1:16" x14ac:dyDescent="0.2">
      <c r="A51" s="30" t="s">
        <v>54</v>
      </c>
      <c r="E51" s="29" t="s">
        <v>49</v>
      </c>
      <c r="H51" s="49"/>
    </row>
    <row r="52" spans="1:16" x14ac:dyDescent="0.2">
      <c r="A52" s="17" t="s">
        <v>47</v>
      </c>
      <c r="B52" s="22" t="s">
        <v>88</v>
      </c>
      <c r="C52" s="22" t="s">
        <v>89</v>
      </c>
      <c r="D52" s="17" t="s">
        <v>49</v>
      </c>
      <c r="E52" s="23" t="s">
        <v>90</v>
      </c>
      <c r="F52" s="24" t="s">
        <v>51</v>
      </c>
      <c r="G52" s="25">
        <v>1</v>
      </c>
      <c r="H52" s="48"/>
      <c r="I52" s="25">
        <f>ROUND(ROUND(H52,1)*ROUND(G52,1),1)</f>
        <v>0</v>
      </c>
      <c r="O52">
        <f>(I52*21)/100</f>
        <v>0</v>
      </c>
      <c r="P52" t="s">
        <v>27</v>
      </c>
    </row>
    <row r="53" spans="1:16" x14ac:dyDescent="0.2">
      <c r="A53" s="26" t="s">
        <v>52</v>
      </c>
      <c r="E53" s="27" t="s">
        <v>53</v>
      </c>
      <c r="H53" s="49"/>
    </row>
    <row r="54" spans="1:16" x14ac:dyDescent="0.2">
      <c r="A54" s="30" t="s">
        <v>54</v>
      </c>
      <c r="E54" s="29" t="s">
        <v>49</v>
      </c>
      <c r="H54" s="49"/>
    </row>
    <row r="55" spans="1:16" x14ac:dyDescent="0.2">
      <c r="A55" s="17" t="s">
        <v>47</v>
      </c>
      <c r="B55" s="22" t="s">
        <v>91</v>
      </c>
      <c r="C55" s="22" t="s">
        <v>92</v>
      </c>
      <c r="D55" s="17" t="s">
        <v>49</v>
      </c>
      <c r="E55" s="23" t="s">
        <v>93</v>
      </c>
      <c r="F55" s="24" t="s">
        <v>51</v>
      </c>
      <c r="G55" s="25">
        <v>1</v>
      </c>
      <c r="H55" s="48"/>
      <c r="I55" s="25">
        <f>ROUND(ROUND(H55,1)*ROUND(G55,1),1)</f>
        <v>0</v>
      </c>
      <c r="O55">
        <f>(I55*21)/100</f>
        <v>0</v>
      </c>
      <c r="P55" t="s">
        <v>27</v>
      </c>
    </row>
    <row r="56" spans="1:16" x14ac:dyDescent="0.2">
      <c r="A56" s="26" t="s">
        <v>52</v>
      </c>
      <c r="E56" s="27" t="s">
        <v>53</v>
      </c>
      <c r="H56" s="49"/>
    </row>
    <row r="57" spans="1:16" x14ac:dyDescent="0.2">
      <c r="A57" s="30" t="s">
        <v>54</v>
      </c>
      <c r="E57" s="29" t="s">
        <v>49</v>
      </c>
      <c r="H57" s="49"/>
    </row>
    <row r="58" spans="1:16" x14ac:dyDescent="0.2">
      <c r="A58" s="17" t="s">
        <v>47</v>
      </c>
      <c r="B58" s="22" t="s">
        <v>94</v>
      </c>
      <c r="C58" s="22" t="s">
        <v>95</v>
      </c>
      <c r="D58" s="17" t="s">
        <v>49</v>
      </c>
      <c r="E58" s="23" t="s">
        <v>96</v>
      </c>
      <c r="F58" s="24" t="s">
        <v>51</v>
      </c>
      <c r="G58" s="25">
        <v>1</v>
      </c>
      <c r="H58" s="48"/>
      <c r="I58" s="25">
        <f>ROUND(ROUND(H58,1)*ROUND(G58,1),1)</f>
        <v>0</v>
      </c>
      <c r="O58">
        <f>(I58*21)/100</f>
        <v>0</v>
      </c>
      <c r="P58" t="s">
        <v>27</v>
      </c>
    </row>
    <row r="59" spans="1:16" x14ac:dyDescent="0.2">
      <c r="A59" s="26" t="s">
        <v>52</v>
      </c>
      <c r="E59" s="27" t="s">
        <v>53</v>
      </c>
      <c r="H59" s="49"/>
    </row>
    <row r="60" spans="1:16" x14ac:dyDescent="0.2">
      <c r="A60" s="30" t="s">
        <v>54</v>
      </c>
      <c r="E60" s="29" t="s">
        <v>49</v>
      </c>
      <c r="H60" s="49"/>
    </row>
    <row r="61" spans="1:16" x14ac:dyDescent="0.2">
      <c r="A61" s="17" t="s">
        <v>47</v>
      </c>
      <c r="B61" s="22" t="s">
        <v>97</v>
      </c>
      <c r="C61" s="22" t="s">
        <v>98</v>
      </c>
      <c r="D61" s="17" t="s">
        <v>49</v>
      </c>
      <c r="E61" s="23" t="s">
        <v>99</v>
      </c>
      <c r="F61" s="24" t="s">
        <v>51</v>
      </c>
      <c r="G61" s="25">
        <v>1</v>
      </c>
      <c r="H61" s="48"/>
      <c r="I61" s="25">
        <f>ROUND(ROUND(H61,1)*ROUND(G61,1),1)</f>
        <v>0</v>
      </c>
      <c r="O61">
        <f>(I61*21)/100</f>
        <v>0</v>
      </c>
      <c r="P61" t="s">
        <v>27</v>
      </c>
    </row>
    <row r="62" spans="1:16" x14ac:dyDescent="0.2">
      <c r="A62" s="26" t="s">
        <v>52</v>
      </c>
      <c r="E62" s="27" t="s">
        <v>53</v>
      </c>
      <c r="H62" s="49"/>
    </row>
    <row r="63" spans="1:16" x14ac:dyDescent="0.2">
      <c r="A63" s="30" t="s">
        <v>54</v>
      </c>
      <c r="E63" s="29" t="s">
        <v>49</v>
      </c>
      <c r="H63" s="49"/>
    </row>
    <row r="64" spans="1:16" x14ac:dyDescent="0.2">
      <c r="A64" s="17" t="s">
        <v>47</v>
      </c>
      <c r="B64" s="22" t="s">
        <v>100</v>
      </c>
      <c r="C64" s="22" t="s">
        <v>101</v>
      </c>
      <c r="D64" s="17" t="s">
        <v>49</v>
      </c>
      <c r="E64" s="23" t="s">
        <v>102</v>
      </c>
      <c r="F64" s="24" t="s">
        <v>51</v>
      </c>
      <c r="G64" s="25">
        <v>1</v>
      </c>
      <c r="H64" s="48"/>
      <c r="I64" s="25">
        <f>ROUND(ROUND(H64,1)*ROUND(G64,1),1)</f>
        <v>0</v>
      </c>
      <c r="O64">
        <f>(I64*21)/100</f>
        <v>0</v>
      </c>
      <c r="P64" t="s">
        <v>27</v>
      </c>
    </row>
    <row r="65" spans="1:8" x14ac:dyDescent="0.2">
      <c r="A65" s="26" t="s">
        <v>52</v>
      </c>
      <c r="E65" s="27" t="s">
        <v>53</v>
      </c>
      <c r="H65" s="49"/>
    </row>
    <row r="66" spans="1:8" x14ac:dyDescent="0.2">
      <c r="A66" s="28" t="s">
        <v>54</v>
      </c>
      <c r="E66" s="29" t="s">
        <v>49</v>
      </c>
      <c r="H66" s="49"/>
    </row>
  </sheetData>
  <sheetProtection algorithmName="SHA-512" hashValue="NC03t4uKNgs0GZCgvc2KhPeyVgxTji1wry6gEG1+6yGoCp8H/dumrH6TBSOJYUUZ1QyTkh3oyRFxmIwrtw0AQA==" saltValue="iwPqDHW+4nLht4Ntaxf+Vg==" spinCount="100000" sheet="1" objects="1" scenarios="1"/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R45"/>
  <sheetViews>
    <sheetView topLeftCell="B1" zoomScaleNormal="100" workbookViewId="0">
      <pane ySplit="9" topLeftCell="A10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0+O10+O20+O27</f>
        <v>0</v>
      </c>
      <c r="P2" t="s">
        <v>26</v>
      </c>
    </row>
    <row r="3" spans="1:18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106</v>
      </c>
      <c r="I3" s="31">
        <f>0+I10+I20+I27</f>
        <v>0</v>
      </c>
      <c r="O3" t="s">
        <v>22</v>
      </c>
      <c r="P3" t="s">
        <v>25</v>
      </c>
    </row>
    <row r="4" spans="1:18" ht="15" customHeight="1" x14ac:dyDescent="0.2">
      <c r="A4" t="s">
        <v>16</v>
      </c>
      <c r="B4" s="10" t="s">
        <v>17</v>
      </c>
      <c r="C4" s="43" t="s">
        <v>199</v>
      </c>
      <c r="D4" s="38"/>
      <c r="E4" s="11" t="s">
        <v>1149</v>
      </c>
      <c r="F4" s="1"/>
      <c r="G4" s="1"/>
      <c r="H4" s="9"/>
      <c r="I4" s="9"/>
      <c r="O4" t="s">
        <v>23</v>
      </c>
      <c r="P4" t="s">
        <v>25</v>
      </c>
    </row>
    <row r="5" spans="1:18" ht="12.75" customHeight="1" x14ac:dyDescent="0.2">
      <c r="A5" t="s">
        <v>20</v>
      </c>
      <c r="B5" s="10" t="s">
        <v>17</v>
      </c>
      <c r="C5" s="43" t="s">
        <v>103</v>
      </c>
      <c r="D5" s="38"/>
      <c r="E5" s="11" t="s">
        <v>104</v>
      </c>
      <c r="F5" s="1"/>
      <c r="G5" s="1"/>
      <c r="H5" s="1"/>
      <c r="I5" s="1"/>
      <c r="O5" t="s">
        <v>24</v>
      </c>
      <c r="P5" t="s">
        <v>27</v>
      </c>
    </row>
    <row r="6" spans="1:18" ht="12.75" customHeight="1" x14ac:dyDescent="0.2">
      <c r="A6" t="s">
        <v>105</v>
      </c>
      <c r="B6" s="13" t="s">
        <v>21</v>
      </c>
      <c r="C6" s="44" t="s">
        <v>106</v>
      </c>
      <c r="D6" s="45"/>
      <c r="E6" s="14" t="s">
        <v>107</v>
      </c>
      <c r="F6" s="5"/>
      <c r="G6" s="5"/>
      <c r="H6" s="5"/>
      <c r="I6" s="5"/>
    </row>
    <row r="7" spans="1:18" ht="12.75" customHeight="1" x14ac:dyDescent="0.2">
      <c r="A7" s="42" t="s">
        <v>29</v>
      </c>
      <c r="B7" s="42" t="s">
        <v>31</v>
      </c>
      <c r="C7" s="42" t="s">
        <v>32</v>
      </c>
      <c r="D7" s="42" t="s">
        <v>33</v>
      </c>
      <c r="E7" s="42" t="s">
        <v>34</v>
      </c>
      <c r="F7" s="42" t="s">
        <v>36</v>
      </c>
      <c r="G7" s="42" t="s">
        <v>38</v>
      </c>
      <c r="H7" s="42" t="s">
        <v>40</v>
      </c>
      <c r="I7" s="42"/>
    </row>
    <row r="8" spans="1:18" ht="12.75" customHeight="1" x14ac:dyDescent="0.2">
      <c r="A8" s="42"/>
      <c r="B8" s="42"/>
      <c r="C8" s="42"/>
      <c r="D8" s="42"/>
      <c r="E8" s="42"/>
      <c r="F8" s="42"/>
      <c r="G8" s="42"/>
      <c r="H8" s="12" t="s">
        <v>41</v>
      </c>
      <c r="I8" s="12" t="s">
        <v>43</v>
      </c>
    </row>
    <row r="9" spans="1:18" ht="12.75" customHeight="1" x14ac:dyDescent="0.2">
      <c r="A9" s="12" t="s">
        <v>30</v>
      </c>
      <c r="B9" s="12" t="s">
        <v>25</v>
      </c>
      <c r="C9" s="12" t="s">
        <v>27</v>
      </c>
      <c r="D9" s="12" t="s">
        <v>26</v>
      </c>
      <c r="E9" s="12" t="s">
        <v>35</v>
      </c>
      <c r="F9" s="12" t="s">
        <v>37</v>
      </c>
      <c r="G9" s="12" t="s">
        <v>39</v>
      </c>
      <c r="H9" s="12" t="s">
        <v>42</v>
      </c>
      <c r="I9" s="12" t="s">
        <v>44</v>
      </c>
    </row>
    <row r="10" spans="1:18" ht="12.75" customHeight="1" x14ac:dyDescent="0.2">
      <c r="A10" s="18" t="s">
        <v>45</v>
      </c>
      <c r="B10" s="18"/>
      <c r="C10" s="19" t="s">
        <v>25</v>
      </c>
      <c r="D10" s="18"/>
      <c r="E10" s="20" t="s">
        <v>99</v>
      </c>
      <c r="F10" s="18"/>
      <c r="G10" s="18"/>
      <c r="H10" s="47"/>
      <c r="I10" s="21">
        <f>0+Q10</f>
        <v>0</v>
      </c>
      <c r="O10">
        <f>0+R10</f>
        <v>0</v>
      </c>
      <c r="Q10">
        <f>0+I11+I14+I17</f>
        <v>0</v>
      </c>
      <c r="R10">
        <f>0+O11+O14+O17</f>
        <v>0</v>
      </c>
    </row>
    <row r="11" spans="1:18" ht="25.5" x14ac:dyDescent="0.2">
      <c r="A11" s="17" t="s">
        <v>47</v>
      </c>
      <c r="B11" s="22" t="s">
        <v>25</v>
      </c>
      <c r="C11" s="22" t="s">
        <v>1150</v>
      </c>
      <c r="D11" s="17" t="s">
        <v>49</v>
      </c>
      <c r="E11" s="23" t="s">
        <v>1151</v>
      </c>
      <c r="F11" s="24" t="s">
        <v>110</v>
      </c>
      <c r="G11" s="25">
        <v>2089.4</v>
      </c>
      <c r="H11" s="48"/>
      <c r="I11" s="25">
        <f>ROUND(ROUND(H11,1)*ROUND(G11,1),1)</f>
        <v>0</v>
      </c>
      <c r="O11">
        <f>(I11*21)/100</f>
        <v>0</v>
      </c>
      <c r="P11" t="s">
        <v>27</v>
      </c>
    </row>
    <row r="12" spans="1:18" ht="25.5" x14ac:dyDescent="0.2">
      <c r="A12" s="26" t="s">
        <v>52</v>
      </c>
      <c r="E12" s="27" t="s">
        <v>1152</v>
      </c>
      <c r="H12" s="49"/>
    </row>
    <row r="13" spans="1:18" ht="38.25" x14ac:dyDescent="0.2">
      <c r="A13" s="30" t="s">
        <v>54</v>
      </c>
      <c r="E13" s="29" t="s">
        <v>1153</v>
      </c>
      <c r="H13" s="49"/>
    </row>
    <row r="14" spans="1:18" x14ac:dyDescent="0.2">
      <c r="A14" s="17" t="s">
        <v>47</v>
      </c>
      <c r="B14" s="22" t="s">
        <v>27</v>
      </c>
      <c r="C14" s="22" t="s">
        <v>203</v>
      </c>
      <c r="D14" s="17" t="s">
        <v>18</v>
      </c>
      <c r="E14" s="23" t="s">
        <v>204</v>
      </c>
      <c r="F14" s="24" t="s">
        <v>159</v>
      </c>
      <c r="G14" s="25">
        <v>104.5</v>
      </c>
      <c r="H14" s="48"/>
      <c r="I14" s="25">
        <f>ROUND(ROUND(H14,1)*ROUND(G14,1),1)</f>
        <v>0</v>
      </c>
      <c r="O14">
        <f>(I14*21)/100</f>
        <v>0</v>
      </c>
      <c r="P14" t="s">
        <v>27</v>
      </c>
    </row>
    <row r="15" spans="1:18" ht="25.5" x14ac:dyDescent="0.2">
      <c r="A15" s="26" t="s">
        <v>52</v>
      </c>
      <c r="E15" s="27" t="s">
        <v>1154</v>
      </c>
      <c r="H15" s="49"/>
    </row>
    <row r="16" spans="1:18" x14ac:dyDescent="0.2">
      <c r="A16" s="30" t="s">
        <v>54</v>
      </c>
      <c r="E16" s="29" t="s">
        <v>1155</v>
      </c>
      <c r="H16" s="49"/>
    </row>
    <row r="17" spans="1:18" x14ac:dyDescent="0.2">
      <c r="A17" s="17" t="s">
        <v>47</v>
      </c>
      <c r="B17" s="22" t="s">
        <v>26</v>
      </c>
      <c r="C17" s="22" t="s">
        <v>203</v>
      </c>
      <c r="D17" s="17" t="s">
        <v>199</v>
      </c>
      <c r="E17" s="23" t="s">
        <v>204</v>
      </c>
      <c r="F17" s="24" t="s">
        <v>159</v>
      </c>
      <c r="G17" s="25">
        <v>104.5</v>
      </c>
      <c r="H17" s="48"/>
      <c r="I17" s="25">
        <f>ROUND(ROUND(H17,1)*ROUND(G17,1),1)</f>
        <v>0</v>
      </c>
      <c r="O17">
        <f>(I17*21)/100</f>
        <v>0</v>
      </c>
      <c r="P17" t="s">
        <v>27</v>
      </c>
    </row>
    <row r="18" spans="1:18" ht="25.5" x14ac:dyDescent="0.2">
      <c r="A18" s="26" t="s">
        <v>52</v>
      </c>
      <c r="E18" s="27" t="s">
        <v>1156</v>
      </c>
      <c r="H18" s="49"/>
    </row>
    <row r="19" spans="1:18" x14ac:dyDescent="0.2">
      <c r="A19" s="28" t="s">
        <v>54</v>
      </c>
      <c r="E19" s="29" t="s">
        <v>1155</v>
      </c>
      <c r="H19" s="49"/>
    </row>
    <row r="20" spans="1:18" ht="12.75" customHeight="1" x14ac:dyDescent="0.2">
      <c r="A20" s="5" t="s">
        <v>45</v>
      </c>
      <c r="B20" s="5"/>
      <c r="C20" s="32" t="s">
        <v>37</v>
      </c>
      <c r="D20" s="5"/>
      <c r="E20" s="20" t="s">
        <v>312</v>
      </c>
      <c r="F20" s="5"/>
      <c r="G20" s="5"/>
      <c r="H20" s="50"/>
      <c r="I20" s="33">
        <f>0+Q20</f>
        <v>0</v>
      </c>
      <c r="O20">
        <f>0+R20</f>
        <v>0</v>
      </c>
      <c r="Q20">
        <f>0+I21+I24</f>
        <v>0</v>
      </c>
      <c r="R20">
        <f>0+O21+O24</f>
        <v>0</v>
      </c>
    </row>
    <row r="21" spans="1:18" x14ac:dyDescent="0.2">
      <c r="A21" s="17" t="s">
        <v>47</v>
      </c>
      <c r="B21" s="22" t="s">
        <v>35</v>
      </c>
      <c r="C21" s="22" t="s">
        <v>326</v>
      </c>
      <c r="D21" s="17" t="s">
        <v>49</v>
      </c>
      <c r="E21" s="23" t="s">
        <v>327</v>
      </c>
      <c r="F21" s="24" t="s">
        <v>110</v>
      </c>
      <c r="G21" s="25">
        <v>2089.4</v>
      </c>
      <c r="H21" s="48"/>
      <c r="I21" s="25">
        <f>ROUND(ROUND(H21,1)*ROUND(G21,1),1)</f>
        <v>0</v>
      </c>
      <c r="O21">
        <f>(I21*21)/100</f>
        <v>0</v>
      </c>
      <c r="P21" t="s">
        <v>27</v>
      </c>
    </row>
    <row r="22" spans="1:18" ht="25.5" x14ac:dyDescent="0.2">
      <c r="A22" s="26" t="s">
        <v>52</v>
      </c>
      <c r="E22" s="27" t="s">
        <v>679</v>
      </c>
      <c r="H22" s="49"/>
    </row>
    <row r="23" spans="1:18" ht="38.25" x14ac:dyDescent="0.2">
      <c r="A23" s="30" t="s">
        <v>54</v>
      </c>
      <c r="E23" s="29" t="s">
        <v>1153</v>
      </c>
      <c r="H23" s="49"/>
    </row>
    <row r="24" spans="1:18" ht="25.5" x14ac:dyDescent="0.2">
      <c r="A24" s="17" t="s">
        <v>47</v>
      </c>
      <c r="B24" s="22" t="s">
        <v>37</v>
      </c>
      <c r="C24" s="22" t="s">
        <v>1157</v>
      </c>
      <c r="D24" s="17" t="s">
        <v>49</v>
      </c>
      <c r="E24" s="23" t="s">
        <v>1158</v>
      </c>
      <c r="F24" s="24" t="s">
        <v>110</v>
      </c>
      <c r="G24" s="25">
        <v>2089.4</v>
      </c>
      <c r="H24" s="48"/>
      <c r="I24" s="25">
        <f>ROUND(ROUND(H24,1)*ROUND(G24,1),1)</f>
        <v>0</v>
      </c>
      <c r="O24">
        <f>(I24*21)/100</f>
        <v>0</v>
      </c>
      <c r="P24" t="s">
        <v>27</v>
      </c>
    </row>
    <row r="25" spans="1:18" ht="25.5" x14ac:dyDescent="0.2">
      <c r="A25" s="26" t="s">
        <v>52</v>
      </c>
      <c r="E25" s="27" t="s">
        <v>338</v>
      </c>
      <c r="H25" s="49"/>
    </row>
    <row r="26" spans="1:18" ht="38.25" x14ac:dyDescent="0.2">
      <c r="A26" s="28" t="s">
        <v>54</v>
      </c>
      <c r="E26" s="29" t="s">
        <v>1153</v>
      </c>
      <c r="H26" s="49"/>
    </row>
    <row r="27" spans="1:18" ht="12.75" customHeight="1" x14ac:dyDescent="0.2">
      <c r="A27" s="5" t="s">
        <v>45</v>
      </c>
      <c r="B27" s="5"/>
      <c r="C27" s="32" t="s">
        <v>42</v>
      </c>
      <c r="D27" s="5"/>
      <c r="E27" s="20" t="s">
        <v>503</v>
      </c>
      <c r="F27" s="5"/>
      <c r="G27" s="5"/>
      <c r="H27" s="50"/>
      <c r="I27" s="33">
        <f>0+Q27</f>
        <v>0</v>
      </c>
      <c r="O27">
        <f>0+R27</f>
        <v>0</v>
      </c>
      <c r="Q27">
        <f>0+I28+I31+I34+I37+I40+I43</f>
        <v>0</v>
      </c>
      <c r="R27">
        <f>0+O28+O31+O34+O37+O40+O43</f>
        <v>0</v>
      </c>
    </row>
    <row r="28" spans="1:18" x14ac:dyDescent="0.2">
      <c r="A28" s="17" t="s">
        <v>47</v>
      </c>
      <c r="B28" s="22" t="s">
        <v>39</v>
      </c>
      <c r="C28" s="22" t="s">
        <v>531</v>
      </c>
      <c r="D28" s="17" t="s">
        <v>49</v>
      </c>
      <c r="E28" s="23" t="s">
        <v>532</v>
      </c>
      <c r="F28" s="24" t="s">
        <v>140</v>
      </c>
      <c r="G28" s="25">
        <v>496.2</v>
      </c>
      <c r="H28" s="48"/>
      <c r="I28" s="25">
        <f>ROUND(ROUND(H28,1)*ROUND(G28,1),1)</f>
        <v>0</v>
      </c>
      <c r="O28">
        <f>(I28*21)/100</f>
        <v>0</v>
      </c>
      <c r="P28" t="s">
        <v>27</v>
      </c>
    </row>
    <row r="29" spans="1:18" ht="25.5" x14ac:dyDescent="0.2">
      <c r="A29" s="26" t="s">
        <v>52</v>
      </c>
      <c r="E29" s="27" t="s">
        <v>1159</v>
      </c>
      <c r="H29" s="49"/>
    </row>
    <row r="30" spans="1:18" ht="25.5" x14ac:dyDescent="0.2">
      <c r="A30" s="30" t="s">
        <v>54</v>
      </c>
      <c r="E30" s="29" t="s">
        <v>1160</v>
      </c>
      <c r="H30" s="49"/>
    </row>
    <row r="31" spans="1:18" x14ac:dyDescent="0.2">
      <c r="A31" s="17" t="s">
        <v>47</v>
      </c>
      <c r="B31" s="22" t="s">
        <v>66</v>
      </c>
      <c r="C31" s="22" t="s">
        <v>541</v>
      </c>
      <c r="D31" s="17" t="s">
        <v>49</v>
      </c>
      <c r="E31" s="23" t="s">
        <v>542</v>
      </c>
      <c r="F31" s="24" t="s">
        <v>140</v>
      </c>
      <c r="G31" s="25">
        <v>496.2</v>
      </c>
      <c r="H31" s="48"/>
      <c r="I31" s="25">
        <f>ROUND(ROUND(H31,1)*ROUND(G31,1),1)</f>
        <v>0</v>
      </c>
      <c r="O31">
        <f>(I31*21)/100</f>
        <v>0</v>
      </c>
      <c r="P31" t="s">
        <v>27</v>
      </c>
    </row>
    <row r="32" spans="1:18" ht="25.5" x14ac:dyDescent="0.2">
      <c r="A32" s="26" t="s">
        <v>52</v>
      </c>
      <c r="E32" s="27" t="s">
        <v>1161</v>
      </c>
      <c r="H32" s="49"/>
    </row>
    <row r="33" spans="1:16" ht="25.5" x14ac:dyDescent="0.2">
      <c r="A33" s="30" t="s">
        <v>54</v>
      </c>
      <c r="E33" s="29" t="s">
        <v>1160</v>
      </c>
      <c r="H33" s="49"/>
    </row>
    <row r="34" spans="1:16" x14ac:dyDescent="0.2">
      <c r="A34" s="17" t="s">
        <v>47</v>
      </c>
      <c r="B34" s="22" t="s">
        <v>69</v>
      </c>
      <c r="C34" s="22" t="s">
        <v>545</v>
      </c>
      <c r="D34" s="17" t="s">
        <v>49</v>
      </c>
      <c r="E34" s="23" t="s">
        <v>546</v>
      </c>
      <c r="F34" s="24" t="s">
        <v>213</v>
      </c>
      <c r="G34" s="25">
        <v>267.39999999999998</v>
      </c>
      <c r="H34" s="48"/>
      <c r="I34" s="25">
        <f>ROUND(ROUND(H34,1)*ROUND(G34,1),1)</f>
        <v>0</v>
      </c>
      <c r="O34">
        <f>(I34*21)/100</f>
        <v>0</v>
      </c>
      <c r="P34" t="s">
        <v>27</v>
      </c>
    </row>
    <row r="35" spans="1:16" x14ac:dyDescent="0.2">
      <c r="A35" s="26" t="s">
        <v>52</v>
      </c>
      <c r="E35" s="27" t="s">
        <v>547</v>
      </c>
      <c r="H35" s="49"/>
    </row>
    <row r="36" spans="1:16" x14ac:dyDescent="0.2">
      <c r="A36" s="30" t="s">
        <v>54</v>
      </c>
      <c r="E36" s="29" t="s">
        <v>49</v>
      </c>
      <c r="H36" s="49"/>
    </row>
    <row r="37" spans="1:16" ht="25.5" x14ac:dyDescent="0.2">
      <c r="A37" s="17" t="s">
        <v>47</v>
      </c>
      <c r="B37" s="22" t="s">
        <v>42</v>
      </c>
      <c r="C37" s="22" t="s">
        <v>554</v>
      </c>
      <c r="D37" s="17" t="s">
        <v>49</v>
      </c>
      <c r="E37" s="23" t="s">
        <v>555</v>
      </c>
      <c r="F37" s="24" t="s">
        <v>213</v>
      </c>
      <c r="G37" s="25">
        <v>267.39999999999998</v>
      </c>
      <c r="H37" s="48"/>
      <c r="I37" s="25">
        <f>ROUND(ROUND(H37,1)*ROUND(G37,1),1)</f>
        <v>0</v>
      </c>
      <c r="O37">
        <f>(I37*21)/100</f>
        <v>0</v>
      </c>
      <c r="P37" t="s">
        <v>27</v>
      </c>
    </row>
    <row r="38" spans="1:16" x14ac:dyDescent="0.2">
      <c r="A38" s="26" t="s">
        <v>52</v>
      </c>
      <c r="E38" s="27" t="s">
        <v>556</v>
      </c>
      <c r="H38" s="49"/>
    </row>
    <row r="39" spans="1:16" x14ac:dyDescent="0.2">
      <c r="A39" s="30" t="s">
        <v>54</v>
      </c>
      <c r="E39" s="29" t="s">
        <v>49</v>
      </c>
      <c r="H39" s="49"/>
    </row>
    <row r="40" spans="1:16" x14ac:dyDescent="0.2">
      <c r="A40" s="17" t="s">
        <v>47</v>
      </c>
      <c r="B40" s="22" t="s">
        <v>44</v>
      </c>
      <c r="C40" s="22" t="s">
        <v>567</v>
      </c>
      <c r="D40" s="17" t="s">
        <v>49</v>
      </c>
      <c r="E40" s="23" t="s">
        <v>568</v>
      </c>
      <c r="F40" s="24" t="s">
        <v>213</v>
      </c>
      <c r="G40" s="25">
        <v>267.44319999999999</v>
      </c>
      <c r="H40" s="48"/>
      <c r="I40" s="25">
        <f>ROUND(ROUND(H40,1)*ROUND(G40,1),1)</f>
        <v>0</v>
      </c>
      <c r="O40">
        <f>(I40*21)/100</f>
        <v>0</v>
      </c>
      <c r="P40" t="s">
        <v>27</v>
      </c>
    </row>
    <row r="41" spans="1:16" ht="25.5" x14ac:dyDescent="0.2">
      <c r="A41" s="26" t="s">
        <v>52</v>
      </c>
      <c r="E41" s="27" t="s">
        <v>569</v>
      </c>
      <c r="H41" s="49"/>
    </row>
    <row r="42" spans="1:16" x14ac:dyDescent="0.2">
      <c r="A42" s="30" t="s">
        <v>54</v>
      </c>
      <c r="E42" s="29" t="s">
        <v>49</v>
      </c>
      <c r="H42" s="49"/>
    </row>
    <row r="43" spans="1:16" x14ac:dyDescent="0.2">
      <c r="A43" s="17" t="s">
        <v>47</v>
      </c>
      <c r="B43" s="22" t="s">
        <v>76</v>
      </c>
      <c r="C43" s="22" t="s">
        <v>571</v>
      </c>
      <c r="D43" s="17" t="s">
        <v>49</v>
      </c>
      <c r="E43" s="23" t="s">
        <v>568</v>
      </c>
      <c r="F43" s="24" t="s">
        <v>213</v>
      </c>
      <c r="G43" s="25">
        <v>267.39999999999998</v>
      </c>
      <c r="H43" s="48"/>
      <c r="I43" s="25">
        <f>ROUND(ROUND(H43,1)*ROUND(G43,1),1)</f>
        <v>0</v>
      </c>
      <c r="O43">
        <f>(I43*21)/100</f>
        <v>0</v>
      </c>
      <c r="P43" t="s">
        <v>27</v>
      </c>
    </row>
    <row r="44" spans="1:16" ht="25.5" x14ac:dyDescent="0.2">
      <c r="A44" s="26" t="s">
        <v>52</v>
      </c>
      <c r="E44" s="27" t="s">
        <v>572</v>
      </c>
      <c r="H44" s="49"/>
    </row>
    <row r="45" spans="1:16" x14ac:dyDescent="0.2">
      <c r="A45" s="28" t="s">
        <v>54</v>
      </c>
      <c r="E45" s="29" t="s">
        <v>49</v>
      </c>
      <c r="H45" s="49"/>
    </row>
  </sheetData>
  <sheetProtection algorithmName="SHA-512" hashValue="iWLDm28P5hcYHxuBDdhm1IWy8WAXgs6uIVgQbwbPEHRKws9bUyUMl/aeRhTbHru6BBUzf6Z7aHlqDzSUo3TOOA==" saltValue="5dOjDJldt6mEdapNdi6c8Q==" spinCount="100000" sheet="1" objects="1" scenarios="1"/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R66"/>
  <sheetViews>
    <sheetView topLeftCell="B1" zoomScaleNormal="100" workbookViewId="0">
      <pane ySplit="9" topLeftCell="A10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0+O10+O26+O42</f>
        <v>0</v>
      </c>
      <c r="P2" t="s">
        <v>26</v>
      </c>
    </row>
    <row r="3" spans="1:18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573</v>
      </c>
      <c r="I3" s="31">
        <f>0+I10+I26+I42</f>
        <v>0</v>
      </c>
      <c r="O3" t="s">
        <v>22</v>
      </c>
      <c r="P3" t="s">
        <v>25</v>
      </c>
    </row>
    <row r="4" spans="1:18" ht="15" customHeight="1" x14ac:dyDescent="0.2">
      <c r="A4" t="s">
        <v>16</v>
      </c>
      <c r="B4" s="10" t="s">
        <v>17</v>
      </c>
      <c r="C4" s="43" t="s">
        <v>199</v>
      </c>
      <c r="D4" s="38"/>
      <c r="E4" s="11" t="s">
        <v>1149</v>
      </c>
      <c r="F4" s="1"/>
      <c r="G4" s="1"/>
      <c r="H4" s="9"/>
      <c r="I4" s="9"/>
      <c r="O4" t="s">
        <v>23</v>
      </c>
      <c r="P4" t="s">
        <v>25</v>
      </c>
    </row>
    <row r="5" spans="1:18" ht="12.75" customHeight="1" x14ac:dyDescent="0.2">
      <c r="A5" t="s">
        <v>20</v>
      </c>
      <c r="B5" s="10" t="s">
        <v>17</v>
      </c>
      <c r="C5" s="43" t="s">
        <v>103</v>
      </c>
      <c r="D5" s="38"/>
      <c r="E5" s="11" t="s">
        <v>104</v>
      </c>
      <c r="F5" s="1"/>
      <c r="G5" s="1"/>
      <c r="H5" s="1"/>
      <c r="I5" s="1"/>
      <c r="O5" t="s">
        <v>24</v>
      </c>
      <c r="P5" t="s">
        <v>27</v>
      </c>
    </row>
    <row r="6" spans="1:18" ht="12.75" customHeight="1" x14ac:dyDescent="0.2">
      <c r="A6" t="s">
        <v>105</v>
      </c>
      <c r="B6" s="13" t="s">
        <v>21</v>
      </c>
      <c r="C6" s="44" t="s">
        <v>573</v>
      </c>
      <c r="D6" s="45"/>
      <c r="E6" s="14" t="s">
        <v>574</v>
      </c>
      <c r="F6" s="5"/>
      <c r="G6" s="5"/>
      <c r="H6" s="5"/>
      <c r="I6" s="5"/>
    </row>
    <row r="7" spans="1:18" ht="12.75" customHeight="1" x14ac:dyDescent="0.2">
      <c r="A7" s="42" t="s">
        <v>29</v>
      </c>
      <c r="B7" s="42" t="s">
        <v>31</v>
      </c>
      <c r="C7" s="42" t="s">
        <v>32</v>
      </c>
      <c r="D7" s="42" t="s">
        <v>33</v>
      </c>
      <c r="E7" s="42" t="s">
        <v>34</v>
      </c>
      <c r="F7" s="42" t="s">
        <v>36</v>
      </c>
      <c r="G7" s="42" t="s">
        <v>38</v>
      </c>
      <c r="H7" s="42" t="s">
        <v>40</v>
      </c>
      <c r="I7" s="42"/>
    </row>
    <row r="8" spans="1:18" ht="12.75" customHeight="1" x14ac:dyDescent="0.2">
      <c r="A8" s="42"/>
      <c r="B8" s="42"/>
      <c r="C8" s="42"/>
      <c r="D8" s="42"/>
      <c r="E8" s="42"/>
      <c r="F8" s="42"/>
      <c r="G8" s="42"/>
      <c r="H8" s="12" t="s">
        <v>41</v>
      </c>
      <c r="I8" s="12" t="s">
        <v>43</v>
      </c>
    </row>
    <row r="9" spans="1:18" ht="12.75" customHeight="1" x14ac:dyDescent="0.2">
      <c r="A9" s="12" t="s">
        <v>30</v>
      </c>
      <c r="B9" s="12" t="s">
        <v>25</v>
      </c>
      <c r="C9" s="12" t="s">
        <v>27</v>
      </c>
      <c r="D9" s="12" t="s">
        <v>26</v>
      </c>
      <c r="E9" s="12" t="s">
        <v>35</v>
      </c>
      <c r="F9" s="12" t="s">
        <v>37</v>
      </c>
      <c r="G9" s="12" t="s">
        <v>39</v>
      </c>
      <c r="H9" s="12" t="s">
        <v>42</v>
      </c>
      <c r="I9" s="12" t="s">
        <v>44</v>
      </c>
    </row>
    <row r="10" spans="1:18" ht="12.75" customHeight="1" x14ac:dyDescent="0.2">
      <c r="A10" s="18" t="s">
        <v>45</v>
      </c>
      <c r="B10" s="18"/>
      <c r="C10" s="19" t="s">
        <v>25</v>
      </c>
      <c r="D10" s="18"/>
      <c r="E10" s="20" t="s">
        <v>99</v>
      </c>
      <c r="F10" s="18"/>
      <c r="G10" s="18"/>
      <c r="H10" s="47"/>
      <c r="I10" s="21">
        <f>0+Q10</f>
        <v>0</v>
      </c>
      <c r="O10">
        <f>0+R10</f>
        <v>0</v>
      </c>
      <c r="Q10">
        <f>0+I11+I14+I17+I20+I23</f>
        <v>0</v>
      </c>
      <c r="R10">
        <f>0+O11+O14+O17+O20+O23</f>
        <v>0</v>
      </c>
    </row>
    <row r="11" spans="1:18" x14ac:dyDescent="0.2">
      <c r="A11" s="17" t="s">
        <v>47</v>
      </c>
      <c r="B11" s="22" t="s">
        <v>25</v>
      </c>
      <c r="C11" s="22" t="s">
        <v>575</v>
      </c>
      <c r="D11" s="17" t="s">
        <v>49</v>
      </c>
      <c r="E11" s="23" t="s">
        <v>576</v>
      </c>
      <c r="F11" s="24" t="s">
        <v>110</v>
      </c>
      <c r="G11" s="25">
        <v>21.2</v>
      </c>
      <c r="H11" s="48"/>
      <c r="I11" s="25">
        <f>ROUND(ROUND(H11,1)*ROUND(G11,1),1)</f>
        <v>0</v>
      </c>
      <c r="O11">
        <f>(I11*21)/100</f>
        <v>0</v>
      </c>
      <c r="P11" t="s">
        <v>27</v>
      </c>
    </row>
    <row r="12" spans="1:18" ht="38.25" x14ac:dyDescent="0.2">
      <c r="A12" s="26" t="s">
        <v>52</v>
      </c>
      <c r="E12" s="27" t="s">
        <v>577</v>
      </c>
      <c r="H12" s="49"/>
    </row>
    <row r="13" spans="1:18" x14ac:dyDescent="0.2">
      <c r="A13" s="30" t="s">
        <v>54</v>
      </c>
      <c r="E13" s="29" t="s">
        <v>1162</v>
      </c>
      <c r="H13" s="49"/>
    </row>
    <row r="14" spans="1:18" x14ac:dyDescent="0.2">
      <c r="A14" s="17" t="s">
        <v>47</v>
      </c>
      <c r="B14" s="22" t="s">
        <v>27</v>
      </c>
      <c r="C14" s="22" t="s">
        <v>116</v>
      </c>
      <c r="D14" s="17" t="s">
        <v>49</v>
      </c>
      <c r="E14" s="23" t="s">
        <v>117</v>
      </c>
      <c r="F14" s="24" t="s">
        <v>110</v>
      </c>
      <c r="G14" s="25">
        <v>21.2</v>
      </c>
      <c r="H14" s="48"/>
      <c r="I14" s="25">
        <f>ROUND(ROUND(H14,1)*ROUND(G14,1),1)</f>
        <v>0</v>
      </c>
      <c r="O14">
        <f>(I14*21)/100</f>
        <v>0</v>
      </c>
      <c r="P14" t="s">
        <v>27</v>
      </c>
    </row>
    <row r="15" spans="1:18" ht="25.5" x14ac:dyDescent="0.2">
      <c r="A15" s="26" t="s">
        <v>52</v>
      </c>
      <c r="E15" s="27" t="s">
        <v>582</v>
      </c>
      <c r="H15" s="49"/>
    </row>
    <row r="16" spans="1:18" x14ac:dyDescent="0.2">
      <c r="A16" s="30" t="s">
        <v>54</v>
      </c>
      <c r="E16" s="29" t="s">
        <v>1162</v>
      </c>
      <c r="H16" s="49"/>
    </row>
    <row r="17" spans="1:18" ht="25.5" x14ac:dyDescent="0.2">
      <c r="A17" s="17" t="s">
        <v>47</v>
      </c>
      <c r="B17" s="22" t="s">
        <v>26</v>
      </c>
      <c r="C17" s="22" t="s">
        <v>590</v>
      </c>
      <c r="D17" s="17" t="s">
        <v>49</v>
      </c>
      <c r="E17" s="23" t="s">
        <v>591</v>
      </c>
      <c r="F17" s="24" t="s">
        <v>110</v>
      </c>
      <c r="G17" s="25">
        <v>7.7</v>
      </c>
      <c r="H17" s="48"/>
      <c r="I17" s="25">
        <f>ROUND(ROUND(H17,1)*ROUND(G17,1),1)</f>
        <v>0</v>
      </c>
      <c r="O17">
        <f>(I17*21)/100</f>
        <v>0</v>
      </c>
      <c r="P17" t="s">
        <v>27</v>
      </c>
    </row>
    <row r="18" spans="1:18" ht="25.5" x14ac:dyDescent="0.2">
      <c r="A18" s="26" t="s">
        <v>52</v>
      </c>
      <c r="E18" s="27" t="s">
        <v>1152</v>
      </c>
      <c r="H18" s="49"/>
    </row>
    <row r="19" spans="1:18" x14ac:dyDescent="0.2">
      <c r="A19" s="30" t="s">
        <v>54</v>
      </c>
      <c r="E19" s="29" t="s">
        <v>1163</v>
      </c>
      <c r="H19" s="49"/>
    </row>
    <row r="20" spans="1:18" x14ac:dyDescent="0.2">
      <c r="A20" s="17" t="s">
        <v>47</v>
      </c>
      <c r="B20" s="22" t="s">
        <v>35</v>
      </c>
      <c r="C20" s="22" t="s">
        <v>203</v>
      </c>
      <c r="D20" s="17" t="s">
        <v>18</v>
      </c>
      <c r="E20" s="23" t="s">
        <v>204</v>
      </c>
      <c r="F20" s="24" t="s">
        <v>159</v>
      </c>
      <c r="G20" s="25">
        <v>0.4</v>
      </c>
      <c r="H20" s="48"/>
      <c r="I20" s="25">
        <f>ROUND(ROUND(H20,1)*ROUND(G20,1),1)</f>
        <v>0</v>
      </c>
      <c r="O20">
        <f>(I20*21)/100</f>
        <v>0</v>
      </c>
      <c r="P20" t="s">
        <v>27</v>
      </c>
    </row>
    <row r="21" spans="1:18" ht="25.5" x14ac:dyDescent="0.2">
      <c r="A21" s="26" t="s">
        <v>52</v>
      </c>
      <c r="E21" s="27" t="s">
        <v>1154</v>
      </c>
      <c r="H21" s="49"/>
    </row>
    <row r="22" spans="1:18" x14ac:dyDescent="0.2">
      <c r="A22" s="30" t="s">
        <v>54</v>
      </c>
      <c r="E22" s="29" t="s">
        <v>1164</v>
      </c>
      <c r="H22" s="49"/>
    </row>
    <row r="23" spans="1:18" x14ac:dyDescent="0.2">
      <c r="A23" s="17" t="s">
        <v>47</v>
      </c>
      <c r="B23" s="22" t="s">
        <v>37</v>
      </c>
      <c r="C23" s="22" t="s">
        <v>203</v>
      </c>
      <c r="D23" s="17" t="s">
        <v>199</v>
      </c>
      <c r="E23" s="23" t="s">
        <v>204</v>
      </c>
      <c r="F23" s="24" t="s">
        <v>159</v>
      </c>
      <c r="G23" s="25">
        <v>0.4</v>
      </c>
      <c r="H23" s="48"/>
      <c r="I23" s="25">
        <f>ROUND(ROUND(H23,1)*ROUND(G23,1),1)</f>
        <v>0</v>
      </c>
      <c r="O23">
        <f>(I23*21)/100</f>
        <v>0</v>
      </c>
      <c r="P23" t="s">
        <v>27</v>
      </c>
    </row>
    <row r="24" spans="1:18" ht="25.5" x14ac:dyDescent="0.2">
      <c r="A24" s="26" t="s">
        <v>52</v>
      </c>
      <c r="E24" s="27" t="s">
        <v>1156</v>
      </c>
      <c r="H24" s="49"/>
    </row>
    <row r="25" spans="1:18" x14ac:dyDescent="0.2">
      <c r="A25" s="28" t="s">
        <v>54</v>
      </c>
      <c r="E25" s="29" t="s">
        <v>1164</v>
      </c>
      <c r="H25" s="49"/>
    </row>
    <row r="26" spans="1:18" ht="12.75" customHeight="1" x14ac:dyDescent="0.2">
      <c r="A26" s="5" t="s">
        <v>45</v>
      </c>
      <c r="B26" s="5"/>
      <c r="C26" s="32" t="s">
        <v>37</v>
      </c>
      <c r="D26" s="5"/>
      <c r="E26" s="20" t="s">
        <v>312</v>
      </c>
      <c r="F26" s="5"/>
      <c r="G26" s="5"/>
      <c r="H26" s="50"/>
      <c r="I26" s="33">
        <f>0+Q26</f>
        <v>0</v>
      </c>
      <c r="O26">
        <f>0+R26</f>
        <v>0</v>
      </c>
      <c r="Q26">
        <f>0+I27+I30+I33+I36+I39</f>
        <v>0</v>
      </c>
      <c r="R26">
        <f>0+O27+O30+O33+O36+O39</f>
        <v>0</v>
      </c>
    </row>
    <row r="27" spans="1:18" x14ac:dyDescent="0.2">
      <c r="A27" s="17" t="s">
        <v>47</v>
      </c>
      <c r="B27" s="22" t="s">
        <v>39</v>
      </c>
      <c r="C27" s="22" t="s">
        <v>622</v>
      </c>
      <c r="D27" s="17" t="s">
        <v>49</v>
      </c>
      <c r="E27" s="23" t="s">
        <v>623</v>
      </c>
      <c r="F27" s="24" t="s">
        <v>110</v>
      </c>
      <c r="G27" s="25">
        <v>21.2</v>
      </c>
      <c r="H27" s="48"/>
      <c r="I27" s="25">
        <f>ROUND(ROUND(H27,1)*ROUND(G27,1),1)</f>
        <v>0</v>
      </c>
      <c r="O27">
        <f>(I27*21)/100</f>
        <v>0</v>
      </c>
      <c r="P27" t="s">
        <v>27</v>
      </c>
    </row>
    <row r="28" spans="1:18" ht="25.5" x14ac:dyDescent="0.2">
      <c r="A28" s="26" t="s">
        <v>52</v>
      </c>
      <c r="E28" s="27" t="s">
        <v>624</v>
      </c>
      <c r="H28" s="49"/>
    </row>
    <row r="29" spans="1:18" x14ac:dyDescent="0.2">
      <c r="A29" s="30" t="s">
        <v>54</v>
      </c>
      <c r="E29" s="29" t="s">
        <v>1162</v>
      </c>
      <c r="H29" s="49"/>
    </row>
    <row r="30" spans="1:18" x14ac:dyDescent="0.2">
      <c r="A30" s="17" t="s">
        <v>47</v>
      </c>
      <c r="B30" s="22" t="s">
        <v>66</v>
      </c>
      <c r="C30" s="22" t="s">
        <v>326</v>
      </c>
      <c r="D30" s="17" t="s">
        <v>49</v>
      </c>
      <c r="E30" s="23" t="s">
        <v>327</v>
      </c>
      <c r="F30" s="24" t="s">
        <v>110</v>
      </c>
      <c r="G30" s="25">
        <v>7.7</v>
      </c>
      <c r="H30" s="48"/>
      <c r="I30" s="25">
        <f>ROUND(ROUND(H30,1)*ROUND(G30,1),1)</f>
        <v>0</v>
      </c>
      <c r="O30">
        <f>(I30*21)/100</f>
        <v>0</v>
      </c>
      <c r="P30" t="s">
        <v>27</v>
      </c>
    </row>
    <row r="31" spans="1:18" ht="25.5" x14ac:dyDescent="0.2">
      <c r="A31" s="26" t="s">
        <v>52</v>
      </c>
      <c r="E31" s="27" t="s">
        <v>679</v>
      </c>
      <c r="H31" s="49"/>
    </row>
    <row r="32" spans="1:18" x14ac:dyDescent="0.2">
      <c r="A32" s="30" t="s">
        <v>54</v>
      </c>
      <c r="E32" s="29" t="s">
        <v>1163</v>
      </c>
      <c r="H32" s="49"/>
    </row>
    <row r="33" spans="1:18" ht="25.5" x14ac:dyDescent="0.2">
      <c r="A33" s="17" t="s">
        <v>47</v>
      </c>
      <c r="B33" s="22" t="s">
        <v>69</v>
      </c>
      <c r="C33" s="22" t="s">
        <v>1157</v>
      </c>
      <c r="D33" s="17" t="s">
        <v>49</v>
      </c>
      <c r="E33" s="23" t="s">
        <v>1158</v>
      </c>
      <c r="F33" s="24" t="s">
        <v>110</v>
      </c>
      <c r="G33" s="25">
        <v>7.7</v>
      </c>
      <c r="H33" s="48"/>
      <c r="I33" s="25">
        <f>ROUND(ROUND(H33,1)*ROUND(G33,1),1)</f>
        <v>0</v>
      </c>
      <c r="O33">
        <f>(I33*21)/100</f>
        <v>0</v>
      </c>
      <c r="P33" t="s">
        <v>27</v>
      </c>
    </row>
    <row r="34" spans="1:18" ht="25.5" x14ac:dyDescent="0.2">
      <c r="A34" s="26" t="s">
        <v>52</v>
      </c>
      <c r="E34" s="27" t="s">
        <v>338</v>
      </c>
      <c r="H34" s="49"/>
    </row>
    <row r="35" spans="1:18" x14ac:dyDescent="0.2">
      <c r="A35" s="30" t="s">
        <v>54</v>
      </c>
      <c r="E35" s="29" t="s">
        <v>1163</v>
      </c>
      <c r="H35" s="49"/>
    </row>
    <row r="36" spans="1:18" x14ac:dyDescent="0.2">
      <c r="A36" s="17" t="s">
        <v>47</v>
      </c>
      <c r="B36" s="22" t="s">
        <v>42</v>
      </c>
      <c r="C36" s="22" t="s">
        <v>633</v>
      </c>
      <c r="D36" s="17" t="s">
        <v>49</v>
      </c>
      <c r="E36" s="23" t="s">
        <v>634</v>
      </c>
      <c r="F36" s="24" t="s">
        <v>110</v>
      </c>
      <c r="G36" s="25">
        <v>21.2</v>
      </c>
      <c r="H36" s="48"/>
      <c r="I36" s="25">
        <f>ROUND(ROUND(H36,1)*ROUND(G36,1),1)</f>
        <v>0</v>
      </c>
      <c r="O36">
        <f>(I36*21)/100</f>
        <v>0</v>
      </c>
      <c r="P36" t="s">
        <v>27</v>
      </c>
    </row>
    <row r="37" spans="1:18" ht="38.25" x14ac:dyDescent="0.2">
      <c r="A37" s="26" t="s">
        <v>52</v>
      </c>
      <c r="E37" s="27" t="s">
        <v>635</v>
      </c>
      <c r="H37" s="49"/>
    </row>
    <row r="38" spans="1:18" x14ac:dyDescent="0.2">
      <c r="A38" s="30" t="s">
        <v>54</v>
      </c>
      <c r="E38" s="29" t="s">
        <v>1162</v>
      </c>
      <c r="H38" s="49"/>
    </row>
    <row r="39" spans="1:18" x14ac:dyDescent="0.2">
      <c r="A39" s="17" t="s">
        <v>222</v>
      </c>
      <c r="B39" s="22" t="s">
        <v>44</v>
      </c>
      <c r="C39" s="22" t="s">
        <v>636</v>
      </c>
      <c r="D39" s="17" t="s">
        <v>49</v>
      </c>
      <c r="E39" s="23" t="s">
        <v>637</v>
      </c>
      <c r="F39" s="24" t="s">
        <v>383</v>
      </c>
      <c r="G39" s="25">
        <v>1</v>
      </c>
      <c r="H39" s="48"/>
      <c r="I39" s="25">
        <f>ROUND(ROUND(H39,1)*ROUND(G39,1),1)</f>
        <v>0</v>
      </c>
      <c r="O39">
        <f>(I39*21)/100</f>
        <v>0</v>
      </c>
      <c r="P39" t="s">
        <v>27</v>
      </c>
    </row>
    <row r="40" spans="1:18" x14ac:dyDescent="0.2">
      <c r="A40" s="26" t="s">
        <v>52</v>
      </c>
      <c r="E40" s="27" t="s">
        <v>638</v>
      </c>
      <c r="H40" s="49"/>
    </row>
    <row r="41" spans="1:18" x14ac:dyDescent="0.2">
      <c r="A41" s="28" t="s">
        <v>54</v>
      </c>
      <c r="E41" s="29" t="s">
        <v>49</v>
      </c>
      <c r="H41" s="49"/>
    </row>
    <row r="42" spans="1:18" ht="12.75" customHeight="1" x14ac:dyDescent="0.2">
      <c r="A42" s="5" t="s">
        <v>45</v>
      </c>
      <c r="B42" s="5"/>
      <c r="C42" s="32" t="s">
        <v>42</v>
      </c>
      <c r="D42" s="5"/>
      <c r="E42" s="20" t="s">
        <v>503</v>
      </c>
      <c r="F42" s="5"/>
      <c r="G42" s="5"/>
      <c r="H42" s="50"/>
      <c r="I42" s="33">
        <f>0+Q42</f>
        <v>0</v>
      </c>
      <c r="O42">
        <f>0+R42</f>
        <v>0</v>
      </c>
      <c r="Q42">
        <f>0+I43+I46+I49+I52+I55+I58+I61+I64</f>
        <v>0</v>
      </c>
      <c r="R42">
        <f>0+O43+O46+O49+O52+O55+O58+O61+O64</f>
        <v>0</v>
      </c>
    </row>
    <row r="43" spans="1:18" x14ac:dyDescent="0.2">
      <c r="A43" s="17" t="s">
        <v>47</v>
      </c>
      <c r="B43" s="22" t="s">
        <v>76</v>
      </c>
      <c r="C43" s="22" t="s">
        <v>531</v>
      </c>
      <c r="D43" s="17" t="s">
        <v>49</v>
      </c>
      <c r="E43" s="23" t="s">
        <v>532</v>
      </c>
      <c r="F43" s="24" t="s">
        <v>140</v>
      </c>
      <c r="G43" s="25">
        <v>2</v>
      </c>
      <c r="H43" s="48"/>
      <c r="I43" s="25">
        <f>ROUND(ROUND(H43,1)*ROUND(G43,1),1)</f>
        <v>0</v>
      </c>
      <c r="O43">
        <f>(I43*21)/100</f>
        <v>0</v>
      </c>
      <c r="P43" t="s">
        <v>27</v>
      </c>
    </row>
    <row r="44" spans="1:18" ht="25.5" x14ac:dyDescent="0.2">
      <c r="A44" s="26" t="s">
        <v>52</v>
      </c>
      <c r="E44" s="27" t="s">
        <v>1165</v>
      </c>
      <c r="H44" s="49"/>
    </row>
    <row r="45" spans="1:18" x14ac:dyDescent="0.2">
      <c r="A45" s="30" t="s">
        <v>54</v>
      </c>
      <c r="E45" s="29" t="s">
        <v>49</v>
      </c>
      <c r="H45" s="49"/>
    </row>
    <row r="46" spans="1:18" x14ac:dyDescent="0.2">
      <c r="A46" s="17" t="s">
        <v>47</v>
      </c>
      <c r="B46" s="22" t="s">
        <v>79</v>
      </c>
      <c r="C46" s="22" t="s">
        <v>541</v>
      </c>
      <c r="D46" s="17" t="s">
        <v>49</v>
      </c>
      <c r="E46" s="23" t="s">
        <v>542</v>
      </c>
      <c r="F46" s="24" t="s">
        <v>140</v>
      </c>
      <c r="G46" s="25">
        <v>2</v>
      </c>
      <c r="H46" s="48"/>
      <c r="I46" s="25">
        <f>ROUND(ROUND(H46,1)*ROUND(G46,1),1)</f>
        <v>0</v>
      </c>
      <c r="O46">
        <f>(I46*21)/100</f>
        <v>0</v>
      </c>
      <c r="P46" t="s">
        <v>27</v>
      </c>
    </row>
    <row r="47" spans="1:18" ht="25.5" x14ac:dyDescent="0.2">
      <c r="A47" s="26" t="s">
        <v>52</v>
      </c>
      <c r="E47" s="27" t="s">
        <v>1161</v>
      </c>
      <c r="H47" s="49"/>
    </row>
    <row r="48" spans="1:18" x14ac:dyDescent="0.2">
      <c r="A48" s="30" t="s">
        <v>54</v>
      </c>
      <c r="E48" s="29" t="s">
        <v>49</v>
      </c>
      <c r="H48" s="49"/>
    </row>
    <row r="49" spans="1:16" x14ac:dyDescent="0.2">
      <c r="A49" s="17" t="s">
        <v>47</v>
      </c>
      <c r="B49" s="22" t="s">
        <v>82</v>
      </c>
      <c r="C49" s="22" t="s">
        <v>545</v>
      </c>
      <c r="D49" s="17" t="s">
        <v>49</v>
      </c>
      <c r="E49" s="23" t="s">
        <v>546</v>
      </c>
      <c r="F49" s="24" t="s">
        <v>213</v>
      </c>
      <c r="G49" s="25">
        <v>8</v>
      </c>
      <c r="H49" s="48"/>
      <c r="I49" s="25">
        <f>ROUND(ROUND(H49,1)*ROUND(G49,1),1)</f>
        <v>0</v>
      </c>
      <c r="O49">
        <f>(I49*21)/100</f>
        <v>0</v>
      </c>
      <c r="P49" t="s">
        <v>27</v>
      </c>
    </row>
    <row r="50" spans="1:16" x14ac:dyDescent="0.2">
      <c r="A50" s="26" t="s">
        <v>52</v>
      </c>
      <c r="E50" s="27" t="s">
        <v>547</v>
      </c>
      <c r="H50" s="49"/>
    </row>
    <row r="51" spans="1:16" x14ac:dyDescent="0.2">
      <c r="A51" s="30" t="s">
        <v>54</v>
      </c>
      <c r="E51" s="29" t="s">
        <v>49</v>
      </c>
      <c r="H51" s="49"/>
    </row>
    <row r="52" spans="1:16" ht="25.5" x14ac:dyDescent="0.2">
      <c r="A52" s="17" t="s">
        <v>47</v>
      </c>
      <c r="B52" s="22" t="s">
        <v>85</v>
      </c>
      <c r="C52" s="22" t="s">
        <v>549</v>
      </c>
      <c r="D52" s="17" t="s">
        <v>49</v>
      </c>
      <c r="E52" s="23" t="s">
        <v>550</v>
      </c>
      <c r="F52" s="24" t="s">
        <v>213</v>
      </c>
      <c r="G52" s="25">
        <v>0.9</v>
      </c>
      <c r="H52" s="48"/>
      <c r="I52" s="25">
        <f>ROUND(ROUND(H52,1)*ROUND(G52,1),1)</f>
        <v>0</v>
      </c>
      <c r="O52">
        <f>(I52*21)/100</f>
        <v>0</v>
      </c>
      <c r="P52" t="s">
        <v>27</v>
      </c>
    </row>
    <row r="53" spans="1:16" x14ac:dyDescent="0.2">
      <c r="A53" s="26" t="s">
        <v>52</v>
      </c>
      <c r="E53" s="27" t="s">
        <v>648</v>
      </c>
      <c r="H53" s="49"/>
    </row>
    <row r="54" spans="1:16" x14ac:dyDescent="0.2">
      <c r="A54" s="30" t="s">
        <v>54</v>
      </c>
      <c r="E54" s="29" t="s">
        <v>49</v>
      </c>
      <c r="H54" s="49"/>
    </row>
    <row r="55" spans="1:16" ht="25.5" x14ac:dyDescent="0.2">
      <c r="A55" s="17" t="s">
        <v>47</v>
      </c>
      <c r="B55" s="22" t="s">
        <v>88</v>
      </c>
      <c r="C55" s="22" t="s">
        <v>554</v>
      </c>
      <c r="D55" s="17" t="s">
        <v>49</v>
      </c>
      <c r="E55" s="23" t="s">
        <v>555</v>
      </c>
      <c r="F55" s="24" t="s">
        <v>213</v>
      </c>
      <c r="G55" s="25">
        <v>1</v>
      </c>
      <c r="H55" s="48"/>
      <c r="I55" s="25">
        <f>ROUND(ROUND(H55,1)*ROUND(G55,1),1)</f>
        <v>0</v>
      </c>
      <c r="O55">
        <f>(I55*21)/100</f>
        <v>0</v>
      </c>
      <c r="P55" t="s">
        <v>27</v>
      </c>
    </row>
    <row r="56" spans="1:16" x14ac:dyDescent="0.2">
      <c r="A56" s="26" t="s">
        <v>52</v>
      </c>
      <c r="E56" s="27" t="s">
        <v>556</v>
      </c>
      <c r="H56" s="49"/>
    </row>
    <row r="57" spans="1:16" x14ac:dyDescent="0.2">
      <c r="A57" s="30" t="s">
        <v>54</v>
      </c>
      <c r="E57" s="29" t="s">
        <v>49</v>
      </c>
      <c r="H57" s="49"/>
    </row>
    <row r="58" spans="1:16" ht="25.5" x14ac:dyDescent="0.2">
      <c r="A58" s="17" t="s">
        <v>47</v>
      </c>
      <c r="B58" s="22" t="s">
        <v>91</v>
      </c>
      <c r="C58" s="22" t="s">
        <v>559</v>
      </c>
      <c r="D58" s="17" t="s">
        <v>49</v>
      </c>
      <c r="E58" s="23" t="s">
        <v>560</v>
      </c>
      <c r="F58" s="24" t="s">
        <v>213</v>
      </c>
      <c r="G58" s="25">
        <v>6.1</v>
      </c>
      <c r="H58" s="48"/>
      <c r="I58" s="25">
        <f>ROUND(ROUND(H58,1)*ROUND(G58,1),1)</f>
        <v>0</v>
      </c>
      <c r="O58">
        <f>(I58*21)/100</f>
        <v>0</v>
      </c>
      <c r="P58" t="s">
        <v>27</v>
      </c>
    </row>
    <row r="59" spans="1:16" x14ac:dyDescent="0.2">
      <c r="A59" s="26" t="s">
        <v>52</v>
      </c>
      <c r="E59" s="27" t="s">
        <v>650</v>
      </c>
      <c r="H59" s="49"/>
    </row>
    <row r="60" spans="1:16" x14ac:dyDescent="0.2">
      <c r="A60" s="30" t="s">
        <v>54</v>
      </c>
      <c r="E60" s="29" t="s">
        <v>49</v>
      </c>
      <c r="H60" s="49"/>
    </row>
    <row r="61" spans="1:16" x14ac:dyDescent="0.2">
      <c r="A61" s="17" t="s">
        <v>47</v>
      </c>
      <c r="B61" s="22" t="s">
        <v>94</v>
      </c>
      <c r="C61" s="22" t="s">
        <v>567</v>
      </c>
      <c r="D61" s="17" t="s">
        <v>49</v>
      </c>
      <c r="E61" s="23" t="s">
        <v>568</v>
      </c>
      <c r="F61" s="24" t="s">
        <v>213</v>
      </c>
      <c r="G61" s="25">
        <v>7.9832000000000001</v>
      </c>
      <c r="H61" s="48"/>
      <c r="I61" s="25">
        <f>ROUND(ROUND(H61,1)*ROUND(G61,1),1)</f>
        <v>0</v>
      </c>
      <c r="O61">
        <f>(I61*21)/100</f>
        <v>0</v>
      </c>
      <c r="P61" t="s">
        <v>27</v>
      </c>
    </row>
    <row r="62" spans="1:16" ht="25.5" x14ac:dyDescent="0.2">
      <c r="A62" s="26" t="s">
        <v>52</v>
      </c>
      <c r="E62" s="27" t="s">
        <v>569</v>
      </c>
      <c r="H62" s="49"/>
    </row>
    <row r="63" spans="1:16" x14ac:dyDescent="0.2">
      <c r="A63" s="30" t="s">
        <v>54</v>
      </c>
      <c r="E63" s="29" t="s">
        <v>49</v>
      </c>
      <c r="H63" s="49"/>
    </row>
    <row r="64" spans="1:16" x14ac:dyDescent="0.2">
      <c r="A64" s="17" t="s">
        <v>47</v>
      </c>
      <c r="B64" s="22" t="s">
        <v>97</v>
      </c>
      <c r="C64" s="22" t="s">
        <v>571</v>
      </c>
      <c r="D64" s="17" t="s">
        <v>49</v>
      </c>
      <c r="E64" s="23" t="s">
        <v>568</v>
      </c>
      <c r="F64" s="24" t="s">
        <v>213</v>
      </c>
      <c r="G64" s="25">
        <v>8</v>
      </c>
      <c r="H64" s="48"/>
      <c r="I64" s="25">
        <f>ROUND(ROUND(H64,1)*ROUND(G64,1),1)</f>
        <v>0</v>
      </c>
      <c r="O64">
        <f>(I64*21)/100</f>
        <v>0</v>
      </c>
      <c r="P64" t="s">
        <v>27</v>
      </c>
    </row>
    <row r="65" spans="1:8" ht="25.5" x14ac:dyDescent="0.2">
      <c r="A65" s="26" t="s">
        <v>52</v>
      </c>
      <c r="E65" s="27" t="s">
        <v>572</v>
      </c>
      <c r="H65" s="49"/>
    </row>
    <row r="66" spans="1:8" x14ac:dyDescent="0.2">
      <c r="A66" s="28" t="s">
        <v>54</v>
      </c>
      <c r="E66" s="29" t="s">
        <v>49</v>
      </c>
      <c r="H66" s="49"/>
    </row>
  </sheetData>
  <sheetProtection algorithmName="SHA-512" hashValue="VhUGjXHMaAqSPCFzuqUWXvy1KOVm9jt96ZBCsGxB9qOAvQhuI4SlJNuaTkYa26dpCKrNILW0XsW0yI7sjgxA9Q==" saltValue="G5SflZnv4MuJYhJRTLZJyw==" spinCount="100000" sheet="1" objects="1" scenarios="1"/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R44"/>
  <sheetViews>
    <sheetView topLeftCell="B1" zoomScaleNormal="100" workbookViewId="0">
      <pane ySplit="8" topLeftCell="A9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0+O9+O19+O26</f>
        <v>0</v>
      </c>
      <c r="P2" t="s">
        <v>26</v>
      </c>
    </row>
    <row r="3" spans="1:18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980</v>
      </c>
      <c r="I3" s="31">
        <f>0+I9+I19+I26</f>
        <v>0</v>
      </c>
      <c r="O3" t="s">
        <v>22</v>
      </c>
      <c r="P3" t="s">
        <v>25</v>
      </c>
    </row>
    <row r="4" spans="1:18" ht="15" customHeight="1" x14ac:dyDescent="0.2">
      <c r="A4" t="s">
        <v>16</v>
      </c>
      <c r="B4" s="10" t="s">
        <v>17</v>
      </c>
      <c r="C4" s="43" t="s">
        <v>199</v>
      </c>
      <c r="D4" s="38"/>
      <c r="E4" s="11" t="s">
        <v>1149</v>
      </c>
      <c r="F4" s="1"/>
      <c r="G4" s="1"/>
      <c r="H4" s="9"/>
      <c r="I4" s="9"/>
      <c r="O4" t="s">
        <v>23</v>
      </c>
      <c r="P4" t="s">
        <v>25</v>
      </c>
    </row>
    <row r="5" spans="1:18" ht="12.75" customHeight="1" x14ac:dyDescent="0.2">
      <c r="A5" t="s">
        <v>20</v>
      </c>
      <c r="B5" s="13" t="s">
        <v>21</v>
      </c>
      <c r="C5" s="44" t="s">
        <v>980</v>
      </c>
      <c r="D5" s="45"/>
      <c r="E5" s="14" t="s">
        <v>981</v>
      </c>
      <c r="F5" s="5"/>
      <c r="G5" s="5"/>
      <c r="H5" s="5"/>
      <c r="I5" s="5"/>
      <c r="O5" t="s">
        <v>24</v>
      </c>
      <c r="P5" t="s">
        <v>27</v>
      </c>
    </row>
    <row r="6" spans="1:18" ht="12.75" customHeight="1" x14ac:dyDescent="0.2">
      <c r="A6" s="42" t="s">
        <v>29</v>
      </c>
      <c r="B6" s="42" t="s">
        <v>31</v>
      </c>
      <c r="C6" s="42" t="s">
        <v>32</v>
      </c>
      <c r="D6" s="42" t="s">
        <v>33</v>
      </c>
      <c r="E6" s="42" t="s">
        <v>34</v>
      </c>
      <c r="F6" s="42" t="s">
        <v>36</v>
      </c>
      <c r="G6" s="42" t="s">
        <v>38</v>
      </c>
      <c r="H6" s="42" t="s">
        <v>40</v>
      </c>
      <c r="I6" s="42"/>
    </row>
    <row r="7" spans="1:18" ht="12.75" customHeight="1" x14ac:dyDescent="0.2">
      <c r="A7" s="42"/>
      <c r="B7" s="42"/>
      <c r="C7" s="42"/>
      <c r="D7" s="42"/>
      <c r="E7" s="42"/>
      <c r="F7" s="42"/>
      <c r="G7" s="42"/>
      <c r="H7" s="12" t="s">
        <v>41</v>
      </c>
      <c r="I7" s="12" t="s">
        <v>43</v>
      </c>
    </row>
    <row r="8" spans="1:18" ht="12.75" customHeight="1" x14ac:dyDescent="0.2">
      <c r="A8" s="12" t="s">
        <v>30</v>
      </c>
      <c r="B8" s="12" t="s">
        <v>25</v>
      </c>
      <c r="C8" s="12" t="s">
        <v>27</v>
      </c>
      <c r="D8" s="12" t="s">
        <v>26</v>
      </c>
      <c r="E8" s="12" t="s">
        <v>35</v>
      </c>
      <c r="F8" s="12" t="s">
        <v>37</v>
      </c>
      <c r="G8" s="12" t="s">
        <v>39</v>
      </c>
      <c r="H8" s="12" t="s">
        <v>42</v>
      </c>
      <c r="I8" s="12" t="s">
        <v>44</v>
      </c>
    </row>
    <row r="9" spans="1:18" ht="12.75" customHeight="1" x14ac:dyDescent="0.2">
      <c r="A9" s="18" t="s">
        <v>45</v>
      </c>
      <c r="B9" s="18"/>
      <c r="C9" s="19" t="s">
        <v>25</v>
      </c>
      <c r="D9" s="18"/>
      <c r="E9" s="20" t="s">
        <v>99</v>
      </c>
      <c r="F9" s="18"/>
      <c r="G9" s="18"/>
      <c r="H9" s="47"/>
      <c r="I9" s="21">
        <f>0+Q9</f>
        <v>0</v>
      </c>
      <c r="O9">
        <f>0+R9</f>
        <v>0</v>
      </c>
      <c r="Q9">
        <f>0+I10+I13+I16</f>
        <v>0</v>
      </c>
      <c r="R9">
        <f>0+O10+O13+O16</f>
        <v>0</v>
      </c>
    </row>
    <row r="10" spans="1:18" ht="25.5" x14ac:dyDescent="0.2">
      <c r="A10" s="17" t="s">
        <v>47</v>
      </c>
      <c r="B10" s="22" t="s">
        <v>25</v>
      </c>
      <c r="C10" s="22" t="s">
        <v>590</v>
      </c>
      <c r="D10" s="17" t="s">
        <v>49</v>
      </c>
      <c r="E10" s="23" t="s">
        <v>591</v>
      </c>
      <c r="F10" s="24" t="s">
        <v>110</v>
      </c>
      <c r="G10" s="25">
        <v>11.8</v>
      </c>
      <c r="H10" s="48"/>
      <c r="I10" s="25">
        <f>ROUND(ROUND(H10,1)*ROUND(G10,1),1)</f>
        <v>0</v>
      </c>
      <c r="O10">
        <f>(I10*21)/100</f>
        <v>0</v>
      </c>
      <c r="P10" t="s">
        <v>27</v>
      </c>
    </row>
    <row r="11" spans="1:18" ht="25.5" x14ac:dyDescent="0.2">
      <c r="A11" s="26" t="s">
        <v>52</v>
      </c>
      <c r="E11" s="27" t="s">
        <v>1152</v>
      </c>
      <c r="H11" s="49"/>
    </row>
    <row r="12" spans="1:18" x14ac:dyDescent="0.2">
      <c r="A12" s="30" t="s">
        <v>54</v>
      </c>
      <c r="E12" s="29" t="s">
        <v>1166</v>
      </c>
      <c r="H12" s="49"/>
    </row>
    <row r="13" spans="1:18" x14ac:dyDescent="0.2">
      <c r="A13" s="17" t="s">
        <v>47</v>
      </c>
      <c r="B13" s="22" t="s">
        <v>27</v>
      </c>
      <c r="C13" s="22" t="s">
        <v>203</v>
      </c>
      <c r="D13" s="17" t="s">
        <v>18</v>
      </c>
      <c r="E13" s="23" t="s">
        <v>204</v>
      </c>
      <c r="F13" s="24" t="s">
        <v>159</v>
      </c>
      <c r="G13" s="25">
        <v>0.6</v>
      </c>
      <c r="H13" s="48"/>
      <c r="I13" s="25">
        <f>ROUND(ROUND(H13,1)*ROUND(G13,1),1)</f>
        <v>0</v>
      </c>
      <c r="O13">
        <f>(I13*21)/100</f>
        <v>0</v>
      </c>
      <c r="P13" t="s">
        <v>27</v>
      </c>
    </row>
    <row r="14" spans="1:18" ht="25.5" x14ac:dyDescent="0.2">
      <c r="A14" s="26" t="s">
        <v>52</v>
      </c>
      <c r="E14" s="27" t="s">
        <v>1154</v>
      </c>
      <c r="H14" s="49"/>
    </row>
    <row r="15" spans="1:18" x14ac:dyDescent="0.2">
      <c r="A15" s="30" t="s">
        <v>54</v>
      </c>
      <c r="E15" s="29" t="s">
        <v>1167</v>
      </c>
      <c r="H15" s="49"/>
    </row>
    <row r="16" spans="1:18" x14ac:dyDescent="0.2">
      <c r="A16" s="17" t="s">
        <v>47</v>
      </c>
      <c r="B16" s="22" t="s">
        <v>26</v>
      </c>
      <c r="C16" s="22" t="s">
        <v>203</v>
      </c>
      <c r="D16" s="17" t="s">
        <v>199</v>
      </c>
      <c r="E16" s="23" t="s">
        <v>204</v>
      </c>
      <c r="F16" s="24" t="s">
        <v>159</v>
      </c>
      <c r="G16" s="25">
        <v>0.6</v>
      </c>
      <c r="H16" s="48"/>
      <c r="I16" s="25">
        <f>ROUND(ROUND(H16,1)*ROUND(G16,1),1)</f>
        <v>0</v>
      </c>
      <c r="O16">
        <f>(I16*21)/100</f>
        <v>0</v>
      </c>
      <c r="P16" t="s">
        <v>27</v>
      </c>
    </row>
    <row r="17" spans="1:18" ht="25.5" x14ac:dyDescent="0.2">
      <c r="A17" s="26" t="s">
        <v>52</v>
      </c>
      <c r="E17" s="27" t="s">
        <v>1156</v>
      </c>
      <c r="H17" s="49"/>
    </row>
    <row r="18" spans="1:18" x14ac:dyDescent="0.2">
      <c r="A18" s="28" t="s">
        <v>54</v>
      </c>
      <c r="E18" s="29" t="s">
        <v>1167</v>
      </c>
      <c r="H18" s="49"/>
    </row>
    <row r="19" spans="1:18" ht="12.75" customHeight="1" x14ac:dyDescent="0.2">
      <c r="A19" s="5" t="s">
        <v>45</v>
      </c>
      <c r="B19" s="5"/>
      <c r="C19" s="32" t="s">
        <v>37</v>
      </c>
      <c r="D19" s="5"/>
      <c r="E19" s="20" t="s">
        <v>312</v>
      </c>
      <c r="F19" s="5"/>
      <c r="G19" s="5"/>
      <c r="H19" s="50"/>
      <c r="I19" s="33">
        <f>0+Q19</f>
        <v>0</v>
      </c>
      <c r="O19">
        <f>0+R19</f>
        <v>0</v>
      </c>
      <c r="Q19">
        <f>0+I20+I23</f>
        <v>0</v>
      </c>
      <c r="R19">
        <f>0+O20+O23</f>
        <v>0</v>
      </c>
    </row>
    <row r="20" spans="1:18" x14ac:dyDescent="0.2">
      <c r="A20" s="17" t="s">
        <v>47</v>
      </c>
      <c r="B20" s="22" t="s">
        <v>35</v>
      </c>
      <c r="C20" s="22" t="s">
        <v>326</v>
      </c>
      <c r="D20" s="17" t="s">
        <v>49</v>
      </c>
      <c r="E20" s="23" t="s">
        <v>327</v>
      </c>
      <c r="F20" s="24" t="s">
        <v>110</v>
      </c>
      <c r="G20" s="25">
        <v>11.8</v>
      </c>
      <c r="H20" s="48"/>
      <c r="I20" s="25">
        <f>ROUND(ROUND(H20,1)*ROUND(G20,1),1)</f>
        <v>0</v>
      </c>
      <c r="O20">
        <f>(I20*21)/100</f>
        <v>0</v>
      </c>
      <c r="P20" t="s">
        <v>27</v>
      </c>
    </row>
    <row r="21" spans="1:18" ht="25.5" x14ac:dyDescent="0.2">
      <c r="A21" s="26" t="s">
        <v>52</v>
      </c>
      <c r="E21" s="27" t="s">
        <v>679</v>
      </c>
      <c r="H21" s="49"/>
    </row>
    <row r="22" spans="1:18" x14ac:dyDescent="0.2">
      <c r="A22" s="30" t="s">
        <v>54</v>
      </c>
      <c r="E22" s="29" t="s">
        <v>1166</v>
      </c>
      <c r="H22" s="49"/>
    </row>
    <row r="23" spans="1:18" ht="25.5" x14ac:dyDescent="0.2">
      <c r="A23" s="17" t="s">
        <v>47</v>
      </c>
      <c r="B23" s="22" t="s">
        <v>37</v>
      </c>
      <c r="C23" s="22" t="s">
        <v>1157</v>
      </c>
      <c r="D23" s="17" t="s">
        <v>49</v>
      </c>
      <c r="E23" s="23" t="s">
        <v>1158</v>
      </c>
      <c r="F23" s="24" t="s">
        <v>110</v>
      </c>
      <c r="G23" s="25">
        <v>11.8</v>
      </c>
      <c r="H23" s="48"/>
      <c r="I23" s="25">
        <f>ROUND(ROUND(H23,1)*ROUND(G23,1),1)</f>
        <v>0</v>
      </c>
      <c r="O23">
        <f>(I23*21)/100</f>
        <v>0</v>
      </c>
      <c r="P23" t="s">
        <v>27</v>
      </c>
    </row>
    <row r="24" spans="1:18" ht="25.5" x14ac:dyDescent="0.2">
      <c r="A24" s="26" t="s">
        <v>52</v>
      </c>
      <c r="E24" s="27" t="s">
        <v>338</v>
      </c>
      <c r="H24" s="49"/>
    </row>
    <row r="25" spans="1:18" x14ac:dyDescent="0.2">
      <c r="A25" s="28" t="s">
        <v>54</v>
      </c>
      <c r="E25" s="29" t="s">
        <v>1166</v>
      </c>
      <c r="H25" s="49"/>
    </row>
    <row r="26" spans="1:18" ht="12.75" customHeight="1" x14ac:dyDescent="0.2">
      <c r="A26" s="5" t="s">
        <v>45</v>
      </c>
      <c r="B26" s="5"/>
      <c r="C26" s="32" t="s">
        <v>42</v>
      </c>
      <c r="D26" s="5"/>
      <c r="E26" s="20" t="s">
        <v>503</v>
      </c>
      <c r="F26" s="5"/>
      <c r="G26" s="5"/>
      <c r="H26" s="50"/>
      <c r="I26" s="33">
        <f>0+Q26</f>
        <v>0</v>
      </c>
      <c r="O26">
        <f>0+R26</f>
        <v>0</v>
      </c>
      <c r="Q26">
        <f>0+I27+I30+I33+I36+I39+I42</f>
        <v>0</v>
      </c>
      <c r="R26">
        <f>0+O27+O30+O33+O36+O39+O42</f>
        <v>0</v>
      </c>
    </row>
    <row r="27" spans="1:18" x14ac:dyDescent="0.2">
      <c r="A27" s="17" t="s">
        <v>47</v>
      </c>
      <c r="B27" s="22" t="s">
        <v>39</v>
      </c>
      <c r="C27" s="22" t="s">
        <v>531</v>
      </c>
      <c r="D27" s="17" t="s">
        <v>49</v>
      </c>
      <c r="E27" s="23" t="s">
        <v>532</v>
      </c>
      <c r="F27" s="24" t="s">
        <v>140</v>
      </c>
      <c r="G27" s="25">
        <v>10.1</v>
      </c>
      <c r="H27" s="48"/>
      <c r="I27" s="25">
        <f>ROUND(ROUND(H27,1)*ROUND(G27,1),1)</f>
        <v>0</v>
      </c>
      <c r="O27">
        <f>(I27*21)/100</f>
        <v>0</v>
      </c>
      <c r="P27" t="s">
        <v>27</v>
      </c>
    </row>
    <row r="28" spans="1:18" ht="25.5" x14ac:dyDescent="0.2">
      <c r="A28" s="26" t="s">
        <v>52</v>
      </c>
      <c r="E28" s="27" t="s">
        <v>1165</v>
      </c>
      <c r="H28" s="49"/>
    </row>
    <row r="29" spans="1:18" x14ac:dyDescent="0.2">
      <c r="A29" s="30" t="s">
        <v>54</v>
      </c>
      <c r="E29" s="29" t="s">
        <v>1168</v>
      </c>
      <c r="H29" s="49"/>
    </row>
    <row r="30" spans="1:18" x14ac:dyDescent="0.2">
      <c r="A30" s="17" t="s">
        <v>47</v>
      </c>
      <c r="B30" s="22" t="s">
        <v>66</v>
      </c>
      <c r="C30" s="22" t="s">
        <v>541</v>
      </c>
      <c r="D30" s="17" t="s">
        <v>49</v>
      </c>
      <c r="E30" s="23" t="s">
        <v>542</v>
      </c>
      <c r="F30" s="24" t="s">
        <v>140</v>
      </c>
      <c r="G30" s="25">
        <v>10.1</v>
      </c>
      <c r="H30" s="48"/>
      <c r="I30" s="25">
        <f>ROUND(ROUND(H30,1)*ROUND(G30,1),1)</f>
        <v>0</v>
      </c>
      <c r="O30">
        <f>(I30*21)/100</f>
        <v>0</v>
      </c>
      <c r="P30" t="s">
        <v>27</v>
      </c>
    </row>
    <row r="31" spans="1:18" ht="25.5" x14ac:dyDescent="0.2">
      <c r="A31" s="26" t="s">
        <v>52</v>
      </c>
      <c r="E31" s="27" t="s">
        <v>1161</v>
      </c>
      <c r="H31" s="49"/>
    </row>
    <row r="32" spans="1:18" x14ac:dyDescent="0.2">
      <c r="A32" s="30" t="s">
        <v>54</v>
      </c>
      <c r="E32" s="29" t="s">
        <v>1168</v>
      </c>
      <c r="H32" s="49"/>
    </row>
    <row r="33" spans="1:16" x14ac:dyDescent="0.2">
      <c r="A33" s="17" t="s">
        <v>47</v>
      </c>
      <c r="B33" s="22" t="s">
        <v>69</v>
      </c>
      <c r="C33" s="22" t="s">
        <v>545</v>
      </c>
      <c r="D33" s="17" t="s">
        <v>49</v>
      </c>
      <c r="E33" s="23" t="s">
        <v>546</v>
      </c>
      <c r="F33" s="24" t="s">
        <v>213</v>
      </c>
      <c r="G33" s="25">
        <v>1.5</v>
      </c>
      <c r="H33" s="48"/>
      <c r="I33" s="25">
        <f>ROUND(ROUND(H33,1)*ROUND(G33,1),1)</f>
        <v>0</v>
      </c>
      <c r="O33">
        <f>(I33*21)/100</f>
        <v>0</v>
      </c>
      <c r="P33" t="s">
        <v>27</v>
      </c>
    </row>
    <row r="34" spans="1:16" x14ac:dyDescent="0.2">
      <c r="A34" s="26" t="s">
        <v>52</v>
      </c>
      <c r="E34" s="27" t="s">
        <v>547</v>
      </c>
      <c r="H34" s="49"/>
    </row>
    <row r="35" spans="1:16" x14ac:dyDescent="0.2">
      <c r="A35" s="30" t="s">
        <v>54</v>
      </c>
      <c r="E35" s="29" t="s">
        <v>49</v>
      </c>
      <c r="H35" s="49"/>
    </row>
    <row r="36" spans="1:16" ht="25.5" x14ac:dyDescent="0.2">
      <c r="A36" s="17" t="s">
        <v>47</v>
      </c>
      <c r="B36" s="22" t="s">
        <v>42</v>
      </c>
      <c r="C36" s="22" t="s">
        <v>554</v>
      </c>
      <c r="D36" s="17" t="s">
        <v>49</v>
      </c>
      <c r="E36" s="23" t="s">
        <v>555</v>
      </c>
      <c r="F36" s="24" t="s">
        <v>213</v>
      </c>
      <c r="G36" s="25">
        <v>1.5</v>
      </c>
      <c r="H36" s="48"/>
      <c r="I36" s="25">
        <f>ROUND(ROUND(H36,1)*ROUND(G36,1),1)</f>
        <v>0</v>
      </c>
      <c r="O36">
        <f>(I36*21)/100</f>
        <v>0</v>
      </c>
      <c r="P36" t="s">
        <v>27</v>
      </c>
    </row>
    <row r="37" spans="1:16" x14ac:dyDescent="0.2">
      <c r="A37" s="26" t="s">
        <v>52</v>
      </c>
      <c r="E37" s="27" t="s">
        <v>556</v>
      </c>
      <c r="H37" s="49"/>
    </row>
    <row r="38" spans="1:16" x14ac:dyDescent="0.2">
      <c r="A38" s="30" t="s">
        <v>54</v>
      </c>
      <c r="E38" s="29" t="s">
        <v>49</v>
      </c>
      <c r="H38" s="49"/>
    </row>
    <row r="39" spans="1:16" x14ac:dyDescent="0.2">
      <c r="A39" s="17" t="s">
        <v>47</v>
      </c>
      <c r="B39" s="22" t="s">
        <v>44</v>
      </c>
      <c r="C39" s="22" t="s">
        <v>567</v>
      </c>
      <c r="D39" s="17" t="s">
        <v>49</v>
      </c>
      <c r="E39" s="23" t="s">
        <v>568</v>
      </c>
      <c r="F39" s="24" t="s">
        <v>213</v>
      </c>
      <c r="G39" s="25">
        <v>1.5104</v>
      </c>
      <c r="H39" s="48"/>
      <c r="I39" s="25">
        <f>ROUND(ROUND(H39,1)*ROUND(G39,1),1)</f>
        <v>0</v>
      </c>
      <c r="O39">
        <f>(I39*21)/100</f>
        <v>0</v>
      </c>
      <c r="P39" t="s">
        <v>27</v>
      </c>
    </row>
    <row r="40" spans="1:16" ht="25.5" x14ac:dyDescent="0.2">
      <c r="A40" s="26" t="s">
        <v>52</v>
      </c>
      <c r="E40" s="27" t="s">
        <v>569</v>
      </c>
      <c r="H40" s="49"/>
    </row>
    <row r="41" spans="1:16" x14ac:dyDescent="0.2">
      <c r="A41" s="30" t="s">
        <v>54</v>
      </c>
      <c r="E41" s="29" t="s">
        <v>49</v>
      </c>
      <c r="H41" s="49"/>
    </row>
    <row r="42" spans="1:16" x14ac:dyDescent="0.2">
      <c r="A42" s="17" t="s">
        <v>47</v>
      </c>
      <c r="B42" s="22" t="s">
        <v>76</v>
      </c>
      <c r="C42" s="22" t="s">
        <v>571</v>
      </c>
      <c r="D42" s="17" t="s">
        <v>49</v>
      </c>
      <c r="E42" s="23" t="s">
        <v>568</v>
      </c>
      <c r="F42" s="24" t="s">
        <v>213</v>
      </c>
      <c r="G42" s="25">
        <v>1.5</v>
      </c>
      <c r="H42" s="48"/>
      <c r="I42" s="25">
        <f>ROUND(ROUND(H42,1)*ROUND(G42,1),1)</f>
        <v>0</v>
      </c>
      <c r="O42">
        <f>(I42*21)/100</f>
        <v>0</v>
      </c>
      <c r="P42" t="s">
        <v>27</v>
      </c>
    </row>
    <row r="43" spans="1:16" ht="25.5" x14ac:dyDescent="0.2">
      <c r="A43" s="26" t="s">
        <v>52</v>
      </c>
      <c r="E43" s="27" t="s">
        <v>572</v>
      </c>
      <c r="H43" s="49"/>
    </row>
    <row r="44" spans="1:16" x14ac:dyDescent="0.2">
      <c r="A44" s="28" t="s">
        <v>54</v>
      </c>
      <c r="E44" s="29" t="s">
        <v>49</v>
      </c>
      <c r="H44" s="49"/>
    </row>
  </sheetData>
  <sheetProtection algorithmName="SHA-512" hashValue="iLV9jdcJAsD1lx8J/mNdBWjYedGsP1odwd3sUVRSWGgzDenD1ZvAWSLZo68zvULvhnENUsO2/j7GMy5lQgXYSQ==" saltValue="npGzp48posk7eZGzpOZ/ZQ==" spinCount="100000" sheet="1" objects="1" scenarios="1"/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1"/>
  <sheetViews>
    <sheetView zoomScaleNormal="100" workbookViewId="0">
      <selection sqref="A1:A3"/>
    </sheetView>
  </sheetViews>
  <sheetFormatPr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8"/>
      <c r="B1" s="1"/>
      <c r="C1" s="1"/>
      <c r="D1" s="1"/>
      <c r="E1" s="1"/>
    </row>
    <row r="2" spans="1:5" ht="12.75" customHeight="1" x14ac:dyDescent="0.2">
      <c r="A2" s="38"/>
      <c r="B2" s="41" t="s">
        <v>1619</v>
      </c>
      <c r="C2" s="41"/>
      <c r="D2" s="1"/>
      <c r="E2" s="1"/>
    </row>
    <row r="3" spans="1:5" ht="20.100000000000001" customHeight="1" x14ac:dyDescent="0.2">
      <c r="A3" s="38"/>
      <c r="B3" s="41"/>
      <c r="C3" s="41"/>
      <c r="D3" s="1"/>
      <c r="E3" s="1"/>
    </row>
    <row r="4" spans="1:5" ht="20.100000000000001" customHeight="1" x14ac:dyDescent="0.2">
      <c r="A4" s="1"/>
      <c r="B4" s="40" t="s">
        <v>1</v>
      </c>
      <c r="C4" s="38"/>
      <c r="D4" s="38"/>
      <c r="E4" s="1"/>
    </row>
    <row r="5" spans="1:5" ht="12.75" customHeight="1" x14ac:dyDescent="0.2">
      <c r="A5" s="1"/>
      <c r="B5" s="38" t="s">
        <v>2</v>
      </c>
      <c r="C5" s="38"/>
      <c r="D5" s="38"/>
      <c r="E5" s="1"/>
    </row>
    <row r="6" spans="1:5" ht="12.75" customHeight="1" x14ac:dyDescent="0.2">
      <c r="A6" s="1"/>
      <c r="B6" s="3" t="s">
        <v>3</v>
      </c>
      <c r="C6" s="6">
        <f>SUM(C10:C21)</f>
        <v>0</v>
      </c>
      <c r="D6" s="1"/>
      <c r="E6" s="1"/>
    </row>
    <row r="7" spans="1:5" ht="12.75" customHeight="1" x14ac:dyDescent="0.2">
      <c r="A7" s="1"/>
      <c r="B7" s="3" t="s">
        <v>4</v>
      </c>
      <c r="C7" s="6">
        <f>SUM(E10:E21)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">
      <c r="A10" s="15" t="s">
        <v>18</v>
      </c>
      <c r="B10" s="15" t="s">
        <v>28</v>
      </c>
      <c r="C10" s="16">
        <f>'VRN Uznatelné'!I3</f>
        <v>0</v>
      </c>
      <c r="D10" s="16">
        <f>'VRN Uznatelné'!O2</f>
        <v>0</v>
      </c>
      <c r="E10" s="16">
        <f t="shared" ref="E10:E21" si="0">C10+D10</f>
        <v>0</v>
      </c>
    </row>
    <row r="11" spans="1:5" ht="12.75" customHeight="1" x14ac:dyDescent="0.2">
      <c r="A11" s="15" t="s">
        <v>106</v>
      </c>
      <c r="B11" s="15" t="s">
        <v>107</v>
      </c>
      <c r="C11" s="16">
        <f>'SO 01 - A - Uznatelné'!I3</f>
        <v>0</v>
      </c>
      <c r="D11" s="16">
        <f>'SO 01 - A - Uznatelné'!O2</f>
        <v>0</v>
      </c>
      <c r="E11" s="16">
        <f t="shared" si="0"/>
        <v>0</v>
      </c>
    </row>
    <row r="12" spans="1:5" ht="12.75" customHeight="1" x14ac:dyDescent="0.2">
      <c r="A12" s="15" t="s">
        <v>573</v>
      </c>
      <c r="B12" s="15" t="s">
        <v>574</v>
      </c>
      <c r="C12" s="16">
        <f>'SO 01 - A1 - Uznatelné'!I3</f>
        <v>0</v>
      </c>
      <c r="D12" s="16">
        <f>'SO 01 - A1 - Uznatelné'!O2</f>
        <v>0</v>
      </c>
      <c r="E12" s="16">
        <f t="shared" si="0"/>
        <v>0</v>
      </c>
    </row>
    <row r="13" spans="1:5" ht="12.75" customHeight="1" x14ac:dyDescent="0.2">
      <c r="A13" s="15" t="s">
        <v>652</v>
      </c>
      <c r="B13" s="15" t="s">
        <v>653</v>
      </c>
      <c r="C13" s="16">
        <f>'SO 01 - A2 - Uznatelné'!I3</f>
        <v>0</v>
      </c>
      <c r="D13" s="16">
        <f>'SO 01 - A2 - Uznatelné'!O2</f>
        <v>0</v>
      </c>
      <c r="E13" s="16">
        <f t="shared" si="0"/>
        <v>0</v>
      </c>
    </row>
    <row r="14" spans="1:5" ht="12.75" customHeight="1" x14ac:dyDescent="0.2">
      <c r="A14" s="15" t="s">
        <v>718</v>
      </c>
      <c r="B14" s="15" t="s">
        <v>719</v>
      </c>
      <c r="C14" s="16">
        <f>'SO 01 - A3 - Uznatelné'!I3</f>
        <v>0</v>
      </c>
      <c r="D14" s="16">
        <f>'SO 01 - A3 - Uznatelné'!O2</f>
        <v>0</v>
      </c>
      <c r="E14" s="16">
        <f t="shared" si="0"/>
        <v>0</v>
      </c>
    </row>
    <row r="15" spans="1:5" ht="12.75" customHeight="1" x14ac:dyDescent="0.2">
      <c r="A15" s="15" t="s">
        <v>784</v>
      </c>
      <c r="B15" s="15" t="s">
        <v>785</v>
      </c>
      <c r="C15" s="16">
        <f>'SO 01 - A3-1 - Uznatelné'!I3</f>
        <v>0</v>
      </c>
      <c r="D15" s="16">
        <f>'SO 01 - A3-1 - Uznatelné'!O2</f>
        <v>0</v>
      </c>
      <c r="E15" s="16">
        <f t="shared" si="0"/>
        <v>0</v>
      </c>
    </row>
    <row r="16" spans="1:5" ht="12.75" customHeight="1" x14ac:dyDescent="0.2">
      <c r="A16" s="15" t="s">
        <v>813</v>
      </c>
      <c r="B16" s="15" t="s">
        <v>814</v>
      </c>
      <c r="C16" s="16">
        <f>'SO 01 - A4 - Uznatelné'!I3</f>
        <v>0</v>
      </c>
      <c r="D16" s="16">
        <f>'SO 01 - A4 - Uznatelné'!O2</f>
        <v>0</v>
      </c>
      <c r="E16" s="16">
        <f t="shared" si="0"/>
        <v>0</v>
      </c>
    </row>
    <row r="17" spans="1:5" ht="12.75" customHeight="1" x14ac:dyDescent="0.2">
      <c r="A17" s="15" t="s">
        <v>846</v>
      </c>
      <c r="B17" s="15" t="s">
        <v>847</v>
      </c>
      <c r="C17" s="16">
        <f>'SO 01 - A5 - Uznatelné'!I3</f>
        <v>0</v>
      </c>
      <c r="D17" s="16">
        <f>'SO 01 - A5 - Uznatelné'!O2</f>
        <v>0</v>
      </c>
      <c r="E17" s="16">
        <f t="shared" si="0"/>
        <v>0</v>
      </c>
    </row>
    <row r="18" spans="1:5" ht="12.75" customHeight="1" x14ac:dyDescent="0.2">
      <c r="A18" s="15" t="s">
        <v>907</v>
      </c>
      <c r="B18" s="15" t="s">
        <v>908</v>
      </c>
      <c r="C18" s="16">
        <f>'SO 01 - A5-1 - Uznatelné'!I3</f>
        <v>0</v>
      </c>
      <c r="D18" s="16">
        <f>'SO 01 - A5-1 - Uznatelné'!O2</f>
        <v>0</v>
      </c>
      <c r="E18" s="16">
        <f t="shared" si="0"/>
        <v>0</v>
      </c>
    </row>
    <row r="19" spans="1:5" ht="12.75" customHeight="1" x14ac:dyDescent="0.2">
      <c r="A19" s="15" t="s">
        <v>929</v>
      </c>
      <c r="B19" s="15" t="s">
        <v>930</v>
      </c>
      <c r="C19" s="16">
        <f>'SO 01 - A6 - Uznatelné'!I3</f>
        <v>0</v>
      </c>
      <c r="D19" s="16">
        <f>'SO 01 - A6 - Uznatelné'!O2</f>
        <v>0</v>
      </c>
      <c r="E19" s="16">
        <f t="shared" si="0"/>
        <v>0</v>
      </c>
    </row>
    <row r="20" spans="1:5" ht="12.75" customHeight="1" x14ac:dyDescent="0.2">
      <c r="A20" s="15" t="s">
        <v>980</v>
      </c>
      <c r="B20" s="15" t="s">
        <v>981</v>
      </c>
      <c r="C20" s="16">
        <f>'SO 01A - Uznatelné'!I3</f>
        <v>0</v>
      </c>
      <c r="D20" s="16">
        <f>'SO 01A - Uznatelné'!O2</f>
        <v>0</v>
      </c>
      <c r="E20" s="16">
        <f t="shared" si="0"/>
        <v>0</v>
      </c>
    </row>
    <row r="21" spans="1:5" ht="12.75" customHeight="1" x14ac:dyDescent="0.2">
      <c r="A21" s="15" t="s">
        <v>1040</v>
      </c>
      <c r="B21" s="15" t="s">
        <v>1041</v>
      </c>
      <c r="C21" s="16">
        <f>'SO 02 - Uznatelné'!I3</f>
        <v>0</v>
      </c>
      <c r="D21" s="16">
        <f>'SO 02 - Uznatelné'!O2</f>
        <v>0</v>
      </c>
      <c r="E21" s="16">
        <f t="shared" si="0"/>
        <v>0</v>
      </c>
    </row>
  </sheetData>
  <sheetProtection algorithmName="SHA-512" hashValue="eunjKiFTHVjXs5GbWc2mpjY6kIUR4z3fdw/8EbE2PQmNwMUlaI4JdCNiLLLfTpZ5jPPtMFopNNOk7OS1mtEUaw==" saltValue="eIbeqei5UQz6S4QypO2eqw==" spinCount="100000" sheet="1" objects="1" scenarios="1"/>
  <mergeCells count="4">
    <mergeCell ref="A1:A3"/>
    <mergeCell ref="B4:D4"/>
    <mergeCell ref="B5:D5"/>
    <mergeCell ref="B2:C3"/>
  </mergeCells>
  <pageMargins left="0.25" right="0.25" top="0.75" bottom="0.75" header="0.3" footer="0.3"/>
  <pageSetup paperSize="9" scale="92" fitToHeight="0" orientation="landscape" horizontalDpi="300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R390"/>
  <sheetViews>
    <sheetView topLeftCell="B1" zoomScaleNormal="100" workbookViewId="0">
      <pane ySplit="8" topLeftCell="A9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0+O9+O160+O167+O183+O238+O251+O324</f>
        <v>0</v>
      </c>
      <c r="P2" t="s">
        <v>26</v>
      </c>
    </row>
    <row r="3" spans="1:18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1169</v>
      </c>
      <c r="I3" s="31">
        <f>0+I9+I160+I167+I183+I238+I251+I324</f>
        <v>0</v>
      </c>
      <c r="O3" t="s">
        <v>22</v>
      </c>
      <c r="P3" t="s">
        <v>25</v>
      </c>
    </row>
    <row r="4" spans="1:18" ht="15" customHeight="1" x14ac:dyDescent="0.2">
      <c r="A4" t="s">
        <v>16</v>
      </c>
      <c r="B4" s="10" t="s">
        <v>17</v>
      </c>
      <c r="C4" s="43" t="s">
        <v>199</v>
      </c>
      <c r="D4" s="38"/>
      <c r="E4" s="11" t="s">
        <v>1149</v>
      </c>
      <c r="F4" s="1"/>
      <c r="G4" s="1"/>
      <c r="H4" s="9"/>
      <c r="I4" s="9"/>
      <c r="O4" t="s">
        <v>23</v>
      </c>
      <c r="P4" t="s">
        <v>25</v>
      </c>
    </row>
    <row r="5" spans="1:18" ht="12.75" customHeight="1" x14ac:dyDescent="0.2">
      <c r="A5" t="s">
        <v>20</v>
      </c>
      <c r="B5" s="13" t="s">
        <v>21</v>
      </c>
      <c r="C5" s="44" t="s">
        <v>1169</v>
      </c>
      <c r="D5" s="45"/>
      <c r="E5" s="14" t="s">
        <v>1170</v>
      </c>
      <c r="F5" s="5"/>
      <c r="G5" s="5"/>
      <c r="H5" s="5"/>
      <c r="I5" s="5"/>
      <c r="O5" t="s">
        <v>24</v>
      </c>
      <c r="P5" t="s">
        <v>27</v>
      </c>
    </row>
    <row r="6" spans="1:18" ht="12.75" customHeight="1" x14ac:dyDescent="0.2">
      <c r="A6" s="42" t="s">
        <v>29</v>
      </c>
      <c r="B6" s="42" t="s">
        <v>31</v>
      </c>
      <c r="C6" s="42" t="s">
        <v>32</v>
      </c>
      <c r="D6" s="42" t="s">
        <v>33</v>
      </c>
      <c r="E6" s="42" t="s">
        <v>34</v>
      </c>
      <c r="F6" s="42" t="s">
        <v>36</v>
      </c>
      <c r="G6" s="42" t="s">
        <v>38</v>
      </c>
      <c r="H6" s="42" t="s">
        <v>40</v>
      </c>
      <c r="I6" s="42"/>
    </row>
    <row r="7" spans="1:18" ht="12.75" customHeight="1" x14ac:dyDescent="0.2">
      <c r="A7" s="42"/>
      <c r="B7" s="42"/>
      <c r="C7" s="42"/>
      <c r="D7" s="42"/>
      <c r="E7" s="42"/>
      <c r="F7" s="42"/>
      <c r="G7" s="42"/>
      <c r="H7" s="12" t="s">
        <v>41</v>
      </c>
      <c r="I7" s="12" t="s">
        <v>43</v>
      </c>
    </row>
    <row r="8" spans="1:18" ht="12.75" customHeight="1" x14ac:dyDescent="0.2">
      <c r="A8" s="12" t="s">
        <v>30</v>
      </c>
      <c r="B8" s="12" t="s">
        <v>25</v>
      </c>
      <c r="C8" s="12" t="s">
        <v>27</v>
      </c>
      <c r="D8" s="12" t="s">
        <v>26</v>
      </c>
      <c r="E8" s="12" t="s">
        <v>35</v>
      </c>
      <c r="F8" s="12" t="s">
        <v>37</v>
      </c>
      <c r="G8" s="12" t="s">
        <v>39</v>
      </c>
      <c r="H8" s="12" t="s">
        <v>42</v>
      </c>
      <c r="I8" s="12" t="s">
        <v>44</v>
      </c>
    </row>
    <row r="9" spans="1:18" ht="12.75" customHeight="1" x14ac:dyDescent="0.2">
      <c r="A9" s="18" t="s">
        <v>45</v>
      </c>
      <c r="B9" s="18"/>
      <c r="C9" s="19" t="s">
        <v>25</v>
      </c>
      <c r="D9" s="18"/>
      <c r="E9" s="20" t="s">
        <v>99</v>
      </c>
      <c r="F9" s="18"/>
      <c r="G9" s="18"/>
      <c r="H9" s="47"/>
      <c r="I9" s="21">
        <f>0+Q9</f>
        <v>0</v>
      </c>
      <c r="O9">
        <f>0+R9</f>
        <v>0</v>
      </c>
      <c r="Q9">
        <f>0+I10+I13+I16+I19+I22+I25+I28+I31+I34+I37+I40+I43+I46+I49+I52+I55+I58+I61+I64+I67+I70+I73+I76+I79+I82+I85+I88+I91+I94+I97+I100+I103+I106+I109+I112+I115+I118+I121+I124+I127+I130+I133+I136+I139+I142+I145+I148+I151+I154+I157</f>
        <v>0</v>
      </c>
      <c r="R9">
        <f>0+O10+O13+O16+O19+O22+O25+O28+O31+O34+O37+O40+O43+O46+O49+O52+O55+O58+O61+O64+O67+O70+O73+O76+O79+O82+O85+O88+O91+O94+O97+O100+O103+O106+O109+O112+O115+O118+O121+O124+O127+O130+O133+O136+O139+O142+O145+O148+O151+O154+O157</f>
        <v>0</v>
      </c>
    </row>
    <row r="10" spans="1:18" ht="25.5" x14ac:dyDescent="0.2">
      <c r="A10" s="17" t="s">
        <v>47</v>
      </c>
      <c r="B10" s="22" t="s">
        <v>25</v>
      </c>
      <c r="C10" s="22" t="s">
        <v>108</v>
      </c>
      <c r="D10" s="17" t="s">
        <v>49</v>
      </c>
      <c r="E10" s="23" t="s">
        <v>109</v>
      </c>
      <c r="F10" s="24" t="s">
        <v>110</v>
      </c>
      <c r="G10" s="25">
        <v>46.4</v>
      </c>
      <c r="H10" s="48"/>
      <c r="I10" s="25">
        <f>ROUND(ROUND(H10,1)*ROUND(G10,1),1)</f>
        <v>0</v>
      </c>
      <c r="O10">
        <f>(I10*21)/100</f>
        <v>0</v>
      </c>
      <c r="P10" t="s">
        <v>27</v>
      </c>
    </row>
    <row r="11" spans="1:18" ht="38.25" x14ac:dyDescent="0.2">
      <c r="A11" s="26" t="s">
        <v>52</v>
      </c>
      <c r="E11" s="27" t="s">
        <v>1171</v>
      </c>
      <c r="H11" s="49"/>
    </row>
    <row r="12" spans="1:18" x14ac:dyDescent="0.2">
      <c r="A12" s="30" t="s">
        <v>54</v>
      </c>
      <c r="E12" s="29" t="s">
        <v>1172</v>
      </c>
      <c r="H12" s="49"/>
    </row>
    <row r="13" spans="1:18" x14ac:dyDescent="0.2">
      <c r="A13" s="17" t="s">
        <v>47</v>
      </c>
      <c r="B13" s="22" t="s">
        <v>27</v>
      </c>
      <c r="C13" s="22" t="s">
        <v>113</v>
      </c>
      <c r="D13" s="17" t="s">
        <v>49</v>
      </c>
      <c r="E13" s="23" t="s">
        <v>114</v>
      </c>
      <c r="F13" s="24" t="s">
        <v>110</v>
      </c>
      <c r="G13" s="25">
        <v>24.5</v>
      </c>
      <c r="H13" s="48"/>
      <c r="I13" s="25">
        <f>ROUND(ROUND(H13,1)*ROUND(G13,1),1)</f>
        <v>0</v>
      </c>
      <c r="O13">
        <f>(I13*21)/100</f>
        <v>0</v>
      </c>
      <c r="P13" t="s">
        <v>27</v>
      </c>
    </row>
    <row r="14" spans="1:18" ht="38.25" x14ac:dyDescent="0.2">
      <c r="A14" s="26" t="s">
        <v>52</v>
      </c>
      <c r="E14" s="27" t="s">
        <v>1171</v>
      </c>
      <c r="H14" s="49"/>
    </row>
    <row r="15" spans="1:18" x14ac:dyDescent="0.2">
      <c r="A15" s="30" t="s">
        <v>54</v>
      </c>
      <c r="E15" s="29" t="s">
        <v>1173</v>
      </c>
      <c r="H15" s="49"/>
    </row>
    <row r="16" spans="1:18" x14ac:dyDescent="0.2">
      <c r="A16" s="17" t="s">
        <v>47</v>
      </c>
      <c r="B16" s="22" t="s">
        <v>26</v>
      </c>
      <c r="C16" s="22" t="s">
        <v>583</v>
      </c>
      <c r="D16" s="17" t="s">
        <v>49</v>
      </c>
      <c r="E16" s="23" t="s">
        <v>584</v>
      </c>
      <c r="F16" s="24" t="s">
        <v>110</v>
      </c>
      <c r="G16" s="25">
        <v>1</v>
      </c>
      <c r="H16" s="48"/>
      <c r="I16" s="25">
        <f>ROUND(ROUND(H16,1)*ROUND(G16,1),1)</f>
        <v>0</v>
      </c>
      <c r="O16">
        <f>(I16*21)/100</f>
        <v>0</v>
      </c>
      <c r="P16" t="s">
        <v>27</v>
      </c>
    </row>
    <row r="17" spans="1:16" ht="25.5" x14ac:dyDescent="0.2">
      <c r="A17" s="26" t="s">
        <v>52</v>
      </c>
      <c r="E17" s="27" t="s">
        <v>1174</v>
      </c>
      <c r="H17" s="49"/>
    </row>
    <row r="18" spans="1:16" x14ac:dyDescent="0.2">
      <c r="A18" s="30" t="s">
        <v>54</v>
      </c>
      <c r="E18" s="29" t="s">
        <v>1175</v>
      </c>
      <c r="H18" s="49"/>
    </row>
    <row r="19" spans="1:16" x14ac:dyDescent="0.2">
      <c r="A19" s="17" t="s">
        <v>47</v>
      </c>
      <c r="B19" s="22" t="s">
        <v>35</v>
      </c>
      <c r="C19" s="22" t="s">
        <v>1176</v>
      </c>
      <c r="D19" s="17" t="s">
        <v>18</v>
      </c>
      <c r="E19" s="23" t="s">
        <v>1177</v>
      </c>
      <c r="F19" s="24" t="s">
        <v>110</v>
      </c>
      <c r="G19" s="25">
        <v>86.4</v>
      </c>
      <c r="H19" s="48"/>
      <c r="I19" s="25">
        <f>ROUND(ROUND(H19,1)*ROUND(G19,1),1)</f>
        <v>0</v>
      </c>
      <c r="O19">
        <f>(I19*21)/100</f>
        <v>0</v>
      </c>
      <c r="P19" t="s">
        <v>27</v>
      </c>
    </row>
    <row r="20" spans="1:16" ht="25.5" x14ac:dyDescent="0.2">
      <c r="A20" s="26" t="s">
        <v>52</v>
      </c>
      <c r="E20" s="27" t="s">
        <v>1178</v>
      </c>
      <c r="H20" s="49"/>
    </row>
    <row r="21" spans="1:16" x14ac:dyDescent="0.2">
      <c r="A21" s="30" t="s">
        <v>54</v>
      </c>
      <c r="E21" s="29" t="s">
        <v>1179</v>
      </c>
      <c r="H21" s="49"/>
    </row>
    <row r="22" spans="1:16" x14ac:dyDescent="0.2">
      <c r="A22" s="17" t="s">
        <v>47</v>
      </c>
      <c r="B22" s="22" t="s">
        <v>37</v>
      </c>
      <c r="C22" s="22" t="s">
        <v>1180</v>
      </c>
      <c r="D22" s="17" t="s">
        <v>199</v>
      </c>
      <c r="E22" s="23" t="s">
        <v>1181</v>
      </c>
      <c r="F22" s="24" t="s">
        <v>110</v>
      </c>
      <c r="G22" s="25">
        <v>52.6</v>
      </c>
      <c r="H22" s="48"/>
      <c r="I22" s="25">
        <f>ROUND(ROUND(H22,1)*ROUND(G22,1),1)</f>
        <v>0</v>
      </c>
      <c r="O22">
        <f>(I22*21)/100</f>
        <v>0</v>
      </c>
      <c r="P22" t="s">
        <v>27</v>
      </c>
    </row>
    <row r="23" spans="1:16" ht="38.25" x14ac:dyDescent="0.2">
      <c r="A23" s="26" t="s">
        <v>52</v>
      </c>
      <c r="E23" s="27" t="s">
        <v>1182</v>
      </c>
      <c r="H23" s="49"/>
    </row>
    <row r="24" spans="1:16" ht="25.5" x14ac:dyDescent="0.2">
      <c r="A24" s="30" t="s">
        <v>54</v>
      </c>
      <c r="E24" s="29" t="s">
        <v>1183</v>
      </c>
      <c r="H24" s="49"/>
    </row>
    <row r="25" spans="1:16" x14ac:dyDescent="0.2">
      <c r="A25" s="17" t="s">
        <v>47</v>
      </c>
      <c r="B25" s="22" t="s">
        <v>39</v>
      </c>
      <c r="C25" s="22" t="s">
        <v>852</v>
      </c>
      <c r="D25" s="17" t="s">
        <v>49</v>
      </c>
      <c r="E25" s="23" t="s">
        <v>853</v>
      </c>
      <c r="F25" s="24" t="s">
        <v>110</v>
      </c>
      <c r="G25" s="25">
        <v>152</v>
      </c>
      <c r="H25" s="48"/>
      <c r="I25" s="25">
        <f>ROUND(ROUND(H25,1)*ROUND(G25,1),1)</f>
        <v>0</v>
      </c>
      <c r="O25">
        <f>(I25*21)/100</f>
        <v>0</v>
      </c>
      <c r="P25" t="s">
        <v>27</v>
      </c>
    </row>
    <row r="26" spans="1:16" ht="25.5" x14ac:dyDescent="0.2">
      <c r="A26" s="26" t="s">
        <v>52</v>
      </c>
      <c r="E26" s="27" t="s">
        <v>1184</v>
      </c>
      <c r="H26" s="49"/>
    </row>
    <row r="27" spans="1:16" ht="25.5" x14ac:dyDescent="0.2">
      <c r="A27" s="30" t="s">
        <v>54</v>
      </c>
      <c r="E27" s="29" t="s">
        <v>1185</v>
      </c>
      <c r="H27" s="49"/>
    </row>
    <row r="28" spans="1:16" x14ac:dyDescent="0.2">
      <c r="A28" s="17" t="s">
        <v>47</v>
      </c>
      <c r="B28" s="22" t="s">
        <v>66</v>
      </c>
      <c r="C28" s="22" t="s">
        <v>855</v>
      </c>
      <c r="D28" s="17" t="s">
        <v>49</v>
      </c>
      <c r="E28" s="23" t="s">
        <v>856</v>
      </c>
      <c r="F28" s="24" t="s">
        <v>110</v>
      </c>
      <c r="G28" s="25">
        <v>155.6</v>
      </c>
      <c r="H28" s="48"/>
      <c r="I28" s="25">
        <f>ROUND(ROUND(H28,1)*ROUND(G28,1),1)</f>
        <v>0</v>
      </c>
      <c r="O28">
        <f>(I28*21)/100</f>
        <v>0</v>
      </c>
      <c r="P28" t="s">
        <v>27</v>
      </c>
    </row>
    <row r="29" spans="1:16" ht="38.25" x14ac:dyDescent="0.2">
      <c r="A29" s="26" t="s">
        <v>52</v>
      </c>
      <c r="E29" s="27" t="s">
        <v>1186</v>
      </c>
      <c r="H29" s="49"/>
    </row>
    <row r="30" spans="1:16" ht="25.5" x14ac:dyDescent="0.2">
      <c r="A30" s="30" t="s">
        <v>54</v>
      </c>
      <c r="E30" s="29" t="s">
        <v>1187</v>
      </c>
      <c r="H30" s="49"/>
    </row>
    <row r="31" spans="1:16" x14ac:dyDescent="0.2">
      <c r="A31" s="17" t="s">
        <v>47</v>
      </c>
      <c r="B31" s="22" t="s">
        <v>69</v>
      </c>
      <c r="C31" s="22" t="s">
        <v>1188</v>
      </c>
      <c r="D31" s="17" t="s">
        <v>49</v>
      </c>
      <c r="E31" s="23" t="s">
        <v>1189</v>
      </c>
      <c r="F31" s="24" t="s">
        <v>110</v>
      </c>
      <c r="G31" s="25">
        <v>4.7</v>
      </c>
      <c r="H31" s="48"/>
      <c r="I31" s="25">
        <f>ROUND(ROUND(H31,1)*ROUND(G31,1),1)</f>
        <v>0</v>
      </c>
      <c r="O31">
        <f>(I31*21)/100</f>
        <v>0</v>
      </c>
      <c r="P31" t="s">
        <v>27</v>
      </c>
    </row>
    <row r="32" spans="1:16" ht="25.5" x14ac:dyDescent="0.2">
      <c r="A32" s="26" t="s">
        <v>52</v>
      </c>
      <c r="E32" s="27" t="s">
        <v>1190</v>
      </c>
      <c r="H32" s="49"/>
    </row>
    <row r="33" spans="1:16" x14ac:dyDescent="0.2">
      <c r="A33" s="30" t="s">
        <v>54</v>
      </c>
      <c r="E33" s="29" t="s">
        <v>1191</v>
      </c>
      <c r="H33" s="49"/>
    </row>
    <row r="34" spans="1:16" ht="25.5" x14ac:dyDescent="0.2">
      <c r="A34" s="17" t="s">
        <v>47</v>
      </c>
      <c r="B34" s="22" t="s">
        <v>42</v>
      </c>
      <c r="C34" s="22" t="s">
        <v>1192</v>
      </c>
      <c r="D34" s="17" t="s">
        <v>49</v>
      </c>
      <c r="E34" s="23" t="s">
        <v>1193</v>
      </c>
      <c r="F34" s="24" t="s">
        <v>110</v>
      </c>
      <c r="G34" s="25">
        <v>3.7</v>
      </c>
      <c r="H34" s="48"/>
      <c r="I34" s="25">
        <f>ROUND(ROUND(H34,1)*ROUND(G34,1),1)</f>
        <v>0</v>
      </c>
      <c r="O34">
        <f>(I34*21)/100</f>
        <v>0</v>
      </c>
      <c r="P34" t="s">
        <v>27</v>
      </c>
    </row>
    <row r="35" spans="1:16" ht="25.5" x14ac:dyDescent="0.2">
      <c r="A35" s="26" t="s">
        <v>52</v>
      </c>
      <c r="E35" s="27" t="s">
        <v>1194</v>
      </c>
      <c r="H35" s="49"/>
    </row>
    <row r="36" spans="1:16" x14ac:dyDescent="0.2">
      <c r="A36" s="30" t="s">
        <v>54</v>
      </c>
      <c r="E36" s="29" t="s">
        <v>1195</v>
      </c>
      <c r="H36" s="49"/>
    </row>
    <row r="37" spans="1:16" ht="25.5" x14ac:dyDescent="0.2">
      <c r="A37" s="17" t="s">
        <v>47</v>
      </c>
      <c r="B37" s="22" t="s">
        <v>44</v>
      </c>
      <c r="C37" s="22" t="s">
        <v>132</v>
      </c>
      <c r="D37" s="17" t="s">
        <v>49</v>
      </c>
      <c r="E37" s="23" t="s">
        <v>133</v>
      </c>
      <c r="F37" s="24" t="s">
        <v>110</v>
      </c>
      <c r="G37" s="25">
        <v>101.2</v>
      </c>
      <c r="H37" s="48"/>
      <c r="I37" s="25">
        <f>ROUND(ROUND(H37,1)*ROUND(G37,1),1)</f>
        <v>0</v>
      </c>
      <c r="O37">
        <f>(I37*21)/100</f>
        <v>0</v>
      </c>
      <c r="P37" t="s">
        <v>27</v>
      </c>
    </row>
    <row r="38" spans="1:16" ht="25.5" x14ac:dyDescent="0.2">
      <c r="A38" s="26" t="s">
        <v>52</v>
      </c>
      <c r="E38" s="27" t="s">
        <v>1184</v>
      </c>
      <c r="H38" s="49"/>
    </row>
    <row r="39" spans="1:16" x14ac:dyDescent="0.2">
      <c r="A39" s="30" t="s">
        <v>54</v>
      </c>
      <c r="E39" s="29" t="s">
        <v>1196</v>
      </c>
      <c r="H39" s="49"/>
    </row>
    <row r="40" spans="1:16" ht="25.5" x14ac:dyDescent="0.2">
      <c r="A40" s="17" t="s">
        <v>47</v>
      </c>
      <c r="B40" s="22" t="s">
        <v>76</v>
      </c>
      <c r="C40" s="22" t="s">
        <v>590</v>
      </c>
      <c r="D40" s="17" t="s">
        <v>49</v>
      </c>
      <c r="E40" s="23" t="s">
        <v>591</v>
      </c>
      <c r="F40" s="24" t="s">
        <v>110</v>
      </c>
      <c r="G40" s="25">
        <v>165</v>
      </c>
      <c r="H40" s="48"/>
      <c r="I40" s="25">
        <f>ROUND(ROUND(H40,1)*ROUND(G40,1),1)</f>
        <v>0</v>
      </c>
      <c r="O40">
        <f>(I40*21)/100</f>
        <v>0</v>
      </c>
      <c r="P40" t="s">
        <v>27</v>
      </c>
    </row>
    <row r="41" spans="1:16" ht="25.5" x14ac:dyDescent="0.2">
      <c r="A41" s="26" t="s">
        <v>52</v>
      </c>
      <c r="E41" s="27" t="s">
        <v>1184</v>
      </c>
      <c r="H41" s="49"/>
    </row>
    <row r="42" spans="1:16" x14ac:dyDescent="0.2">
      <c r="A42" s="30" t="s">
        <v>54</v>
      </c>
      <c r="E42" s="29" t="s">
        <v>1197</v>
      </c>
      <c r="H42" s="49"/>
    </row>
    <row r="43" spans="1:16" x14ac:dyDescent="0.2">
      <c r="A43" s="17" t="s">
        <v>47</v>
      </c>
      <c r="B43" s="22" t="s">
        <v>79</v>
      </c>
      <c r="C43" s="22" t="s">
        <v>138</v>
      </c>
      <c r="D43" s="17" t="s">
        <v>49</v>
      </c>
      <c r="E43" s="23" t="s">
        <v>139</v>
      </c>
      <c r="F43" s="24" t="s">
        <v>140</v>
      </c>
      <c r="G43" s="25">
        <v>68</v>
      </c>
      <c r="H43" s="48"/>
      <c r="I43" s="25">
        <f>ROUND(ROUND(H43,1)*ROUND(G43,1),1)</f>
        <v>0</v>
      </c>
      <c r="O43">
        <f>(I43*21)/100</f>
        <v>0</v>
      </c>
      <c r="P43" t="s">
        <v>27</v>
      </c>
    </row>
    <row r="44" spans="1:16" ht="38.25" x14ac:dyDescent="0.2">
      <c r="A44" s="26" t="s">
        <v>52</v>
      </c>
      <c r="E44" s="27" t="s">
        <v>1198</v>
      </c>
      <c r="H44" s="49"/>
    </row>
    <row r="45" spans="1:16" x14ac:dyDescent="0.2">
      <c r="A45" s="30" t="s">
        <v>54</v>
      </c>
      <c r="E45" s="29" t="s">
        <v>1199</v>
      </c>
      <c r="H45" s="49"/>
    </row>
    <row r="46" spans="1:16" x14ac:dyDescent="0.2">
      <c r="A46" s="17" t="s">
        <v>47</v>
      </c>
      <c r="B46" s="22" t="s">
        <v>82</v>
      </c>
      <c r="C46" s="22" t="s">
        <v>143</v>
      </c>
      <c r="D46" s="17" t="s">
        <v>49</v>
      </c>
      <c r="E46" s="23" t="s">
        <v>144</v>
      </c>
      <c r="F46" s="24" t="s">
        <v>140</v>
      </c>
      <c r="G46" s="25">
        <v>22.1</v>
      </c>
      <c r="H46" s="48"/>
      <c r="I46" s="25">
        <f>ROUND(ROUND(H46,1)*ROUND(G46,1),1)</f>
        <v>0</v>
      </c>
      <c r="O46">
        <f>(I46*21)/100</f>
        <v>0</v>
      </c>
      <c r="P46" t="s">
        <v>27</v>
      </c>
    </row>
    <row r="47" spans="1:16" ht="25.5" x14ac:dyDescent="0.2">
      <c r="A47" s="26" t="s">
        <v>52</v>
      </c>
      <c r="E47" s="27" t="s">
        <v>1200</v>
      </c>
      <c r="H47" s="49"/>
    </row>
    <row r="48" spans="1:16" x14ac:dyDescent="0.2">
      <c r="A48" s="30" t="s">
        <v>54</v>
      </c>
      <c r="E48" s="29" t="s">
        <v>1201</v>
      </c>
      <c r="H48" s="49"/>
    </row>
    <row r="49" spans="1:16" ht="25.5" x14ac:dyDescent="0.2">
      <c r="A49" s="17" t="s">
        <v>47</v>
      </c>
      <c r="B49" s="22" t="s">
        <v>85</v>
      </c>
      <c r="C49" s="22" t="s">
        <v>725</v>
      </c>
      <c r="D49" s="17" t="s">
        <v>49</v>
      </c>
      <c r="E49" s="23" t="s">
        <v>726</v>
      </c>
      <c r="F49" s="24" t="s">
        <v>159</v>
      </c>
      <c r="G49" s="25">
        <v>1.6</v>
      </c>
      <c r="H49" s="48"/>
      <c r="I49" s="25">
        <f>ROUND(ROUND(H49,1)*ROUND(G49,1),1)</f>
        <v>0</v>
      </c>
      <c r="O49">
        <f>(I49*21)/100</f>
        <v>0</v>
      </c>
      <c r="P49" t="s">
        <v>27</v>
      </c>
    </row>
    <row r="50" spans="1:16" ht="38.25" x14ac:dyDescent="0.2">
      <c r="A50" s="26" t="s">
        <v>52</v>
      </c>
      <c r="E50" s="27" t="s">
        <v>1202</v>
      </c>
      <c r="H50" s="49"/>
    </row>
    <row r="51" spans="1:16" x14ac:dyDescent="0.2">
      <c r="A51" s="30" t="s">
        <v>54</v>
      </c>
      <c r="E51" s="29" t="s">
        <v>1203</v>
      </c>
      <c r="H51" s="49"/>
    </row>
    <row r="52" spans="1:16" x14ac:dyDescent="0.2">
      <c r="A52" s="17" t="s">
        <v>47</v>
      </c>
      <c r="B52" s="22" t="s">
        <v>88</v>
      </c>
      <c r="C52" s="22" t="s">
        <v>146</v>
      </c>
      <c r="D52" s="17" t="s">
        <v>49</v>
      </c>
      <c r="E52" s="23" t="s">
        <v>147</v>
      </c>
      <c r="F52" s="24" t="s">
        <v>148</v>
      </c>
      <c r="G52" s="25">
        <v>50</v>
      </c>
      <c r="H52" s="48"/>
      <c r="I52" s="25">
        <f>ROUND(ROUND(H52,1)*ROUND(G52,1),1)</f>
        <v>0</v>
      </c>
      <c r="O52">
        <f>(I52*21)/100</f>
        <v>0</v>
      </c>
      <c r="P52" t="s">
        <v>27</v>
      </c>
    </row>
    <row r="53" spans="1:16" x14ac:dyDescent="0.2">
      <c r="A53" s="26" t="s">
        <v>52</v>
      </c>
      <c r="E53" s="27" t="s">
        <v>149</v>
      </c>
      <c r="H53" s="49"/>
    </row>
    <row r="54" spans="1:16" x14ac:dyDescent="0.2">
      <c r="A54" s="30" t="s">
        <v>54</v>
      </c>
      <c r="E54" s="29" t="s">
        <v>49</v>
      </c>
      <c r="H54" s="49"/>
    </row>
    <row r="55" spans="1:16" x14ac:dyDescent="0.2">
      <c r="A55" s="17" t="s">
        <v>47</v>
      </c>
      <c r="B55" s="22" t="s">
        <v>91</v>
      </c>
      <c r="C55" s="22" t="s">
        <v>150</v>
      </c>
      <c r="D55" s="17" t="s">
        <v>49</v>
      </c>
      <c r="E55" s="23" t="s">
        <v>151</v>
      </c>
      <c r="F55" s="24" t="s">
        <v>152</v>
      </c>
      <c r="G55" s="25">
        <v>50</v>
      </c>
      <c r="H55" s="48"/>
      <c r="I55" s="25">
        <f>ROUND(ROUND(H55,1)*ROUND(G55,1),1)</f>
        <v>0</v>
      </c>
      <c r="O55">
        <f>(I55*21)/100</f>
        <v>0</v>
      </c>
      <c r="P55" t="s">
        <v>27</v>
      </c>
    </row>
    <row r="56" spans="1:16" x14ac:dyDescent="0.2">
      <c r="A56" s="26" t="s">
        <v>52</v>
      </c>
      <c r="E56" s="27" t="s">
        <v>149</v>
      </c>
      <c r="H56" s="49"/>
    </row>
    <row r="57" spans="1:16" x14ac:dyDescent="0.2">
      <c r="A57" s="30" t="s">
        <v>54</v>
      </c>
      <c r="E57" s="29" t="s">
        <v>49</v>
      </c>
      <c r="H57" s="49"/>
    </row>
    <row r="58" spans="1:16" x14ac:dyDescent="0.2">
      <c r="A58" s="17" t="s">
        <v>47</v>
      </c>
      <c r="B58" s="22" t="s">
        <v>94</v>
      </c>
      <c r="C58" s="22" t="s">
        <v>153</v>
      </c>
      <c r="D58" s="17" t="s">
        <v>49</v>
      </c>
      <c r="E58" s="23" t="s">
        <v>154</v>
      </c>
      <c r="F58" s="24" t="s">
        <v>140</v>
      </c>
      <c r="G58" s="25">
        <v>24.2</v>
      </c>
      <c r="H58" s="48"/>
      <c r="I58" s="25">
        <f>ROUND(ROUND(H58,1)*ROUND(G58,1),1)</f>
        <v>0</v>
      </c>
      <c r="O58">
        <f>(I58*21)/100</f>
        <v>0</v>
      </c>
      <c r="P58" t="s">
        <v>27</v>
      </c>
    </row>
    <row r="59" spans="1:16" ht="25.5" x14ac:dyDescent="0.2">
      <c r="A59" s="26" t="s">
        <v>52</v>
      </c>
      <c r="E59" s="27" t="s">
        <v>1204</v>
      </c>
      <c r="H59" s="49"/>
    </row>
    <row r="60" spans="1:16" x14ac:dyDescent="0.2">
      <c r="A60" s="30" t="s">
        <v>54</v>
      </c>
      <c r="E60" s="29" t="s">
        <v>1205</v>
      </c>
      <c r="H60" s="49"/>
    </row>
    <row r="61" spans="1:16" x14ac:dyDescent="0.2">
      <c r="A61" s="17" t="s">
        <v>47</v>
      </c>
      <c r="B61" s="22" t="s">
        <v>97</v>
      </c>
      <c r="C61" s="22" t="s">
        <v>157</v>
      </c>
      <c r="D61" s="17" t="s">
        <v>49</v>
      </c>
      <c r="E61" s="23" t="s">
        <v>158</v>
      </c>
      <c r="F61" s="24" t="s">
        <v>159</v>
      </c>
      <c r="G61" s="25">
        <v>292</v>
      </c>
      <c r="H61" s="48"/>
      <c r="I61" s="25">
        <f>ROUND(ROUND(H61,1)*ROUND(G61,1),1)</f>
        <v>0</v>
      </c>
      <c r="O61">
        <f>(I61*21)/100</f>
        <v>0</v>
      </c>
      <c r="P61" t="s">
        <v>27</v>
      </c>
    </row>
    <row r="62" spans="1:16" x14ac:dyDescent="0.2">
      <c r="A62" s="26" t="s">
        <v>52</v>
      </c>
      <c r="E62" s="27" t="s">
        <v>160</v>
      </c>
      <c r="H62" s="49"/>
    </row>
    <row r="63" spans="1:16" x14ac:dyDescent="0.2">
      <c r="A63" s="30" t="s">
        <v>54</v>
      </c>
      <c r="E63" s="29" t="s">
        <v>49</v>
      </c>
      <c r="H63" s="49"/>
    </row>
    <row r="64" spans="1:16" x14ac:dyDescent="0.2">
      <c r="A64" s="17" t="s">
        <v>47</v>
      </c>
      <c r="B64" s="22" t="s">
        <v>100</v>
      </c>
      <c r="C64" s="22" t="s">
        <v>161</v>
      </c>
      <c r="D64" s="17" t="s">
        <v>49</v>
      </c>
      <c r="E64" s="23" t="s">
        <v>162</v>
      </c>
      <c r="F64" s="24" t="s">
        <v>159</v>
      </c>
      <c r="G64" s="25">
        <v>69.3</v>
      </c>
      <c r="H64" s="48"/>
      <c r="I64" s="25">
        <f>ROUND(ROUND(H64,1)*ROUND(G64,1),1)</f>
        <v>0</v>
      </c>
      <c r="O64">
        <f>(I64*21)/100</f>
        <v>0</v>
      </c>
      <c r="P64" t="s">
        <v>27</v>
      </c>
    </row>
    <row r="65" spans="1:16" ht="25.5" x14ac:dyDescent="0.2">
      <c r="A65" s="26" t="s">
        <v>52</v>
      </c>
      <c r="E65" s="27" t="s">
        <v>1206</v>
      </c>
      <c r="H65" s="49"/>
    </row>
    <row r="66" spans="1:16" x14ac:dyDescent="0.2">
      <c r="A66" s="30" t="s">
        <v>54</v>
      </c>
      <c r="E66" s="29" t="s">
        <v>1207</v>
      </c>
      <c r="H66" s="49"/>
    </row>
    <row r="67" spans="1:16" x14ac:dyDescent="0.2">
      <c r="A67" s="17" t="s">
        <v>47</v>
      </c>
      <c r="B67" s="22" t="s">
        <v>176</v>
      </c>
      <c r="C67" s="22" t="s">
        <v>595</v>
      </c>
      <c r="D67" s="17" t="s">
        <v>49</v>
      </c>
      <c r="E67" s="23" t="s">
        <v>596</v>
      </c>
      <c r="F67" s="24" t="s">
        <v>159</v>
      </c>
      <c r="G67" s="25">
        <v>755.1</v>
      </c>
      <c r="H67" s="48"/>
      <c r="I67" s="25">
        <f>ROUND(ROUND(H67,1)*ROUND(G67,1),1)</f>
        <v>0</v>
      </c>
      <c r="O67">
        <f>(I67*21)/100</f>
        <v>0</v>
      </c>
      <c r="P67" t="s">
        <v>27</v>
      </c>
    </row>
    <row r="68" spans="1:16" ht="25.5" x14ac:dyDescent="0.2">
      <c r="A68" s="26" t="s">
        <v>52</v>
      </c>
      <c r="E68" s="27" t="s">
        <v>1208</v>
      </c>
      <c r="H68" s="49"/>
    </row>
    <row r="69" spans="1:16" x14ac:dyDescent="0.2">
      <c r="A69" s="30" t="s">
        <v>54</v>
      </c>
      <c r="E69" s="29" t="s">
        <v>49</v>
      </c>
      <c r="H69" s="49"/>
    </row>
    <row r="70" spans="1:16" x14ac:dyDescent="0.2">
      <c r="A70" s="17" t="s">
        <v>47</v>
      </c>
      <c r="B70" s="22" t="s">
        <v>181</v>
      </c>
      <c r="C70" s="22" t="s">
        <v>168</v>
      </c>
      <c r="D70" s="17" t="s">
        <v>49</v>
      </c>
      <c r="E70" s="23" t="s">
        <v>169</v>
      </c>
      <c r="F70" s="24" t="s">
        <v>159</v>
      </c>
      <c r="G70" s="25">
        <v>755.1</v>
      </c>
      <c r="H70" s="48"/>
      <c r="I70" s="25">
        <f>ROUND(ROUND(H70,1)*ROUND(G70,1),1)</f>
        <v>0</v>
      </c>
      <c r="O70">
        <f>(I70*21)/100</f>
        <v>0</v>
      </c>
      <c r="P70" t="s">
        <v>27</v>
      </c>
    </row>
    <row r="71" spans="1:16" x14ac:dyDescent="0.2">
      <c r="A71" s="26" t="s">
        <v>52</v>
      </c>
      <c r="E71" s="27" t="s">
        <v>160</v>
      </c>
      <c r="H71" s="49"/>
    </row>
    <row r="72" spans="1:16" x14ac:dyDescent="0.2">
      <c r="A72" s="30" t="s">
        <v>54</v>
      </c>
      <c r="E72" s="29" t="s">
        <v>49</v>
      </c>
      <c r="H72" s="49"/>
    </row>
    <row r="73" spans="1:16" x14ac:dyDescent="0.2">
      <c r="A73" s="17" t="s">
        <v>47</v>
      </c>
      <c r="B73" s="22" t="s">
        <v>185</v>
      </c>
      <c r="C73" s="22" t="s">
        <v>170</v>
      </c>
      <c r="D73" s="17" t="s">
        <v>49</v>
      </c>
      <c r="E73" s="23" t="s">
        <v>171</v>
      </c>
      <c r="F73" s="24" t="s">
        <v>159</v>
      </c>
      <c r="G73" s="25">
        <v>13.2</v>
      </c>
      <c r="H73" s="48"/>
      <c r="I73" s="25">
        <f>ROUND(ROUND(H73,1)*ROUND(G73,1),1)</f>
        <v>0</v>
      </c>
      <c r="O73">
        <f>(I73*21)/100</f>
        <v>0</v>
      </c>
      <c r="P73" t="s">
        <v>27</v>
      </c>
    </row>
    <row r="74" spans="1:16" x14ac:dyDescent="0.2">
      <c r="A74" s="26" t="s">
        <v>52</v>
      </c>
      <c r="E74" s="27" t="s">
        <v>172</v>
      </c>
      <c r="H74" s="49"/>
    </row>
    <row r="75" spans="1:16" x14ac:dyDescent="0.2">
      <c r="A75" s="30" t="s">
        <v>54</v>
      </c>
      <c r="E75" s="29" t="s">
        <v>1209</v>
      </c>
      <c r="H75" s="49"/>
    </row>
    <row r="76" spans="1:16" x14ac:dyDescent="0.2">
      <c r="A76" s="17" t="s">
        <v>47</v>
      </c>
      <c r="B76" s="22" t="s">
        <v>188</v>
      </c>
      <c r="C76" s="22" t="s">
        <v>174</v>
      </c>
      <c r="D76" s="17" t="s">
        <v>49</v>
      </c>
      <c r="E76" s="23" t="s">
        <v>175</v>
      </c>
      <c r="F76" s="24" t="s">
        <v>159</v>
      </c>
      <c r="G76" s="25">
        <v>64.400000000000006</v>
      </c>
      <c r="H76" s="48"/>
      <c r="I76" s="25">
        <f>ROUND(ROUND(H76,1)*ROUND(G76,1),1)</f>
        <v>0</v>
      </c>
      <c r="O76">
        <f>(I76*21)/100</f>
        <v>0</v>
      </c>
      <c r="P76" t="s">
        <v>27</v>
      </c>
    </row>
    <row r="77" spans="1:16" ht="25.5" x14ac:dyDescent="0.2">
      <c r="A77" s="26" t="s">
        <v>52</v>
      </c>
      <c r="E77" s="27" t="s">
        <v>1208</v>
      </c>
      <c r="H77" s="49"/>
    </row>
    <row r="78" spans="1:16" x14ac:dyDescent="0.2">
      <c r="A78" s="30" t="s">
        <v>54</v>
      </c>
      <c r="E78" s="29" t="s">
        <v>49</v>
      </c>
      <c r="H78" s="49"/>
    </row>
    <row r="79" spans="1:16" x14ac:dyDescent="0.2">
      <c r="A79" s="17" t="s">
        <v>47</v>
      </c>
      <c r="B79" s="22" t="s">
        <v>193</v>
      </c>
      <c r="C79" s="22" t="s">
        <v>177</v>
      </c>
      <c r="D79" s="17" t="s">
        <v>49</v>
      </c>
      <c r="E79" s="23" t="s">
        <v>178</v>
      </c>
      <c r="F79" s="24" t="s">
        <v>159</v>
      </c>
      <c r="G79" s="25">
        <v>77.599999999999994</v>
      </c>
      <c r="H79" s="48"/>
      <c r="I79" s="25">
        <f>ROUND(ROUND(H79,1)*ROUND(G79,1),1)</f>
        <v>0</v>
      </c>
      <c r="O79">
        <f>(I79*21)/100</f>
        <v>0</v>
      </c>
      <c r="P79" t="s">
        <v>27</v>
      </c>
    </row>
    <row r="80" spans="1:16" x14ac:dyDescent="0.2">
      <c r="A80" s="26" t="s">
        <v>52</v>
      </c>
      <c r="E80" s="27" t="s">
        <v>179</v>
      </c>
      <c r="H80" s="49"/>
    </row>
    <row r="81" spans="1:16" x14ac:dyDescent="0.2">
      <c r="A81" s="30" t="s">
        <v>54</v>
      </c>
      <c r="E81" s="29" t="s">
        <v>1210</v>
      </c>
      <c r="H81" s="49"/>
    </row>
    <row r="82" spans="1:16" x14ac:dyDescent="0.2">
      <c r="A82" s="17" t="s">
        <v>47</v>
      </c>
      <c r="B82" s="22" t="s">
        <v>198</v>
      </c>
      <c r="C82" s="22" t="s">
        <v>182</v>
      </c>
      <c r="D82" s="17" t="s">
        <v>49</v>
      </c>
      <c r="E82" s="23" t="s">
        <v>183</v>
      </c>
      <c r="F82" s="24" t="s">
        <v>110</v>
      </c>
      <c r="G82" s="25">
        <v>1869.9</v>
      </c>
      <c r="H82" s="48"/>
      <c r="I82" s="25">
        <f>ROUND(ROUND(H82,1)*ROUND(G82,1),1)</f>
        <v>0</v>
      </c>
      <c r="O82">
        <f>(I82*21)/100</f>
        <v>0</v>
      </c>
      <c r="P82" t="s">
        <v>27</v>
      </c>
    </row>
    <row r="83" spans="1:16" ht="25.5" x14ac:dyDescent="0.2">
      <c r="A83" s="26" t="s">
        <v>52</v>
      </c>
      <c r="E83" s="27" t="s">
        <v>1211</v>
      </c>
      <c r="H83" s="49"/>
    </row>
    <row r="84" spans="1:16" x14ac:dyDescent="0.2">
      <c r="A84" s="30" t="s">
        <v>54</v>
      </c>
      <c r="E84" s="29" t="s">
        <v>49</v>
      </c>
      <c r="H84" s="49"/>
    </row>
    <row r="85" spans="1:16" x14ac:dyDescent="0.2">
      <c r="A85" s="17" t="s">
        <v>47</v>
      </c>
      <c r="B85" s="22" t="s">
        <v>202</v>
      </c>
      <c r="C85" s="22" t="s">
        <v>186</v>
      </c>
      <c r="D85" s="17" t="s">
        <v>49</v>
      </c>
      <c r="E85" s="23" t="s">
        <v>187</v>
      </c>
      <c r="F85" s="24" t="s">
        <v>110</v>
      </c>
      <c r="G85" s="25">
        <v>1869.9</v>
      </c>
      <c r="H85" s="48"/>
      <c r="I85" s="25">
        <f>ROUND(ROUND(H85,1)*ROUND(G85,1),1)</f>
        <v>0</v>
      </c>
      <c r="O85">
        <f>(I85*21)/100</f>
        <v>0</v>
      </c>
      <c r="P85" t="s">
        <v>27</v>
      </c>
    </row>
    <row r="86" spans="1:16" ht="51" x14ac:dyDescent="0.2">
      <c r="A86" s="26" t="s">
        <v>52</v>
      </c>
      <c r="E86" s="27" t="s">
        <v>1212</v>
      </c>
      <c r="H86" s="49"/>
    </row>
    <row r="87" spans="1:16" x14ac:dyDescent="0.2">
      <c r="A87" s="30" t="s">
        <v>54</v>
      </c>
      <c r="E87" s="29" t="s">
        <v>49</v>
      </c>
      <c r="H87" s="49"/>
    </row>
    <row r="88" spans="1:16" x14ac:dyDescent="0.2">
      <c r="A88" s="17" t="s">
        <v>47</v>
      </c>
      <c r="B88" s="22" t="s">
        <v>207</v>
      </c>
      <c r="C88" s="22" t="s">
        <v>189</v>
      </c>
      <c r="D88" s="17" t="s">
        <v>49</v>
      </c>
      <c r="E88" s="23" t="s">
        <v>190</v>
      </c>
      <c r="F88" s="24" t="s">
        <v>159</v>
      </c>
      <c r="G88" s="25">
        <v>832.7</v>
      </c>
      <c r="H88" s="48"/>
      <c r="I88" s="25">
        <f>ROUND(ROUND(H88,1)*ROUND(G88,1),1)</f>
        <v>0</v>
      </c>
      <c r="O88">
        <f>(I88*21)/100</f>
        <v>0</v>
      </c>
      <c r="P88" t="s">
        <v>27</v>
      </c>
    </row>
    <row r="89" spans="1:16" ht="25.5" x14ac:dyDescent="0.2">
      <c r="A89" s="26" t="s">
        <v>52</v>
      </c>
      <c r="E89" s="27" t="s">
        <v>1213</v>
      </c>
      <c r="H89" s="49"/>
    </row>
    <row r="90" spans="1:16" x14ac:dyDescent="0.2">
      <c r="A90" s="30" t="s">
        <v>54</v>
      </c>
      <c r="E90" s="29" t="s">
        <v>1214</v>
      </c>
      <c r="H90" s="49"/>
    </row>
    <row r="91" spans="1:16" x14ac:dyDescent="0.2">
      <c r="A91" s="17" t="s">
        <v>47</v>
      </c>
      <c r="B91" s="22" t="s">
        <v>210</v>
      </c>
      <c r="C91" s="22" t="s">
        <v>194</v>
      </c>
      <c r="D91" s="17" t="s">
        <v>18</v>
      </c>
      <c r="E91" s="23" t="s">
        <v>195</v>
      </c>
      <c r="F91" s="24" t="s">
        <v>159</v>
      </c>
      <c r="G91" s="25">
        <v>418.3</v>
      </c>
      <c r="H91" s="48"/>
      <c r="I91" s="25">
        <f>ROUND(ROUND(H91,1)*ROUND(G91,1),1)</f>
        <v>0</v>
      </c>
      <c r="O91">
        <f>(I91*21)/100</f>
        <v>0</v>
      </c>
      <c r="P91" t="s">
        <v>27</v>
      </c>
    </row>
    <row r="92" spans="1:16" ht="25.5" x14ac:dyDescent="0.2">
      <c r="A92" s="26" t="s">
        <v>52</v>
      </c>
      <c r="E92" s="27" t="s">
        <v>196</v>
      </c>
      <c r="H92" s="49"/>
    </row>
    <row r="93" spans="1:16" x14ac:dyDescent="0.2">
      <c r="A93" s="30" t="s">
        <v>54</v>
      </c>
      <c r="E93" s="29" t="s">
        <v>1215</v>
      </c>
      <c r="H93" s="49"/>
    </row>
    <row r="94" spans="1:16" x14ac:dyDescent="0.2">
      <c r="A94" s="17" t="s">
        <v>47</v>
      </c>
      <c r="B94" s="22" t="s">
        <v>216</v>
      </c>
      <c r="C94" s="22" t="s">
        <v>194</v>
      </c>
      <c r="D94" s="17" t="s">
        <v>199</v>
      </c>
      <c r="E94" s="23" t="s">
        <v>195</v>
      </c>
      <c r="F94" s="24" t="s">
        <v>159</v>
      </c>
      <c r="G94" s="25">
        <v>414.4</v>
      </c>
      <c r="H94" s="48"/>
      <c r="I94" s="25">
        <f>ROUND(ROUND(H94,1)*ROUND(G94,1),1)</f>
        <v>0</v>
      </c>
      <c r="O94">
        <f>(I94*21)/100</f>
        <v>0</v>
      </c>
      <c r="P94" t="s">
        <v>27</v>
      </c>
    </row>
    <row r="95" spans="1:16" ht="25.5" x14ac:dyDescent="0.2">
      <c r="A95" s="26" t="s">
        <v>52</v>
      </c>
      <c r="E95" s="27" t="s">
        <v>200</v>
      </c>
      <c r="H95" s="49"/>
    </row>
    <row r="96" spans="1:16" x14ac:dyDescent="0.2">
      <c r="A96" s="30" t="s">
        <v>54</v>
      </c>
      <c r="E96" s="29" t="s">
        <v>1216</v>
      </c>
      <c r="H96" s="49"/>
    </row>
    <row r="97" spans="1:16" x14ac:dyDescent="0.2">
      <c r="A97" s="17" t="s">
        <v>47</v>
      </c>
      <c r="B97" s="22" t="s">
        <v>220</v>
      </c>
      <c r="C97" s="22" t="s">
        <v>203</v>
      </c>
      <c r="D97" s="17" t="s">
        <v>18</v>
      </c>
      <c r="E97" s="23" t="s">
        <v>204</v>
      </c>
      <c r="F97" s="24" t="s">
        <v>159</v>
      </c>
      <c r="G97" s="25">
        <v>927.3</v>
      </c>
      <c r="H97" s="48"/>
      <c r="I97" s="25">
        <f>ROUND(ROUND(H97,1)*ROUND(G97,1),1)</f>
        <v>0</v>
      </c>
      <c r="O97">
        <f>(I97*21)/100</f>
        <v>0</v>
      </c>
      <c r="P97" t="s">
        <v>27</v>
      </c>
    </row>
    <row r="98" spans="1:16" ht="25.5" x14ac:dyDescent="0.2">
      <c r="A98" s="26" t="s">
        <v>52</v>
      </c>
      <c r="E98" s="27" t="s">
        <v>205</v>
      </c>
      <c r="H98" s="49"/>
    </row>
    <row r="99" spans="1:16" ht="38.25" x14ac:dyDescent="0.2">
      <c r="A99" s="30" t="s">
        <v>54</v>
      </c>
      <c r="E99" s="29" t="s">
        <v>1217</v>
      </c>
      <c r="H99" s="49"/>
    </row>
    <row r="100" spans="1:16" x14ac:dyDescent="0.2">
      <c r="A100" s="17" t="s">
        <v>47</v>
      </c>
      <c r="B100" s="22" t="s">
        <v>223</v>
      </c>
      <c r="C100" s="22" t="s">
        <v>203</v>
      </c>
      <c r="D100" s="17" t="s">
        <v>199</v>
      </c>
      <c r="E100" s="23" t="s">
        <v>204</v>
      </c>
      <c r="F100" s="24" t="s">
        <v>159</v>
      </c>
      <c r="G100" s="25">
        <v>509</v>
      </c>
      <c r="H100" s="48"/>
      <c r="I100" s="25">
        <f>ROUND(ROUND(H100,1)*ROUND(G100,1),1)</f>
        <v>0</v>
      </c>
      <c r="O100">
        <f>(I100*21)/100</f>
        <v>0</v>
      </c>
      <c r="P100" t="s">
        <v>27</v>
      </c>
    </row>
    <row r="101" spans="1:16" ht="25.5" x14ac:dyDescent="0.2">
      <c r="A101" s="26" t="s">
        <v>52</v>
      </c>
      <c r="E101" s="27" t="s">
        <v>208</v>
      </c>
      <c r="H101" s="49"/>
    </row>
    <row r="102" spans="1:16" ht="38.25" x14ac:dyDescent="0.2">
      <c r="A102" s="30" t="s">
        <v>54</v>
      </c>
      <c r="E102" s="29" t="s">
        <v>1218</v>
      </c>
      <c r="H102" s="49"/>
    </row>
    <row r="103" spans="1:16" x14ac:dyDescent="0.2">
      <c r="A103" s="17" t="s">
        <v>47</v>
      </c>
      <c r="B103" s="22" t="s">
        <v>228</v>
      </c>
      <c r="C103" s="22" t="s">
        <v>211</v>
      </c>
      <c r="D103" s="17" t="s">
        <v>49</v>
      </c>
      <c r="E103" s="23" t="s">
        <v>212</v>
      </c>
      <c r="F103" s="24" t="s">
        <v>213</v>
      </c>
      <c r="G103" s="25">
        <v>828.8</v>
      </c>
      <c r="H103" s="48"/>
      <c r="I103" s="25">
        <f>ROUND(ROUND(H103,1)*ROUND(G103,1),1)</f>
        <v>0</v>
      </c>
      <c r="O103">
        <f>(I103*21)/100</f>
        <v>0</v>
      </c>
      <c r="P103" t="s">
        <v>27</v>
      </c>
    </row>
    <row r="104" spans="1:16" x14ac:dyDescent="0.2">
      <c r="A104" s="26" t="s">
        <v>52</v>
      </c>
      <c r="E104" s="27" t="s">
        <v>214</v>
      </c>
      <c r="H104" s="49"/>
    </row>
    <row r="105" spans="1:16" x14ac:dyDescent="0.2">
      <c r="A105" s="30" t="s">
        <v>54</v>
      </c>
      <c r="E105" s="29" t="s">
        <v>1219</v>
      </c>
      <c r="H105" s="49"/>
    </row>
    <row r="106" spans="1:16" x14ac:dyDescent="0.2">
      <c r="A106" s="17" t="s">
        <v>47</v>
      </c>
      <c r="B106" s="22" t="s">
        <v>232</v>
      </c>
      <c r="C106" s="22" t="s">
        <v>217</v>
      </c>
      <c r="D106" s="17" t="s">
        <v>18</v>
      </c>
      <c r="E106" s="23" t="s">
        <v>218</v>
      </c>
      <c r="F106" s="24" t="s">
        <v>159</v>
      </c>
      <c r="G106" s="25">
        <v>414.9</v>
      </c>
      <c r="H106" s="48"/>
      <c r="I106" s="25">
        <f>ROUND(ROUND(H106,1)*ROUND(G106,1),1)</f>
        <v>0</v>
      </c>
      <c r="O106">
        <f>(I106*21)/100</f>
        <v>0</v>
      </c>
      <c r="P106" t="s">
        <v>27</v>
      </c>
    </row>
    <row r="107" spans="1:16" ht="25.5" x14ac:dyDescent="0.2">
      <c r="A107" s="26" t="s">
        <v>52</v>
      </c>
      <c r="E107" s="27" t="s">
        <v>219</v>
      </c>
      <c r="H107" s="49"/>
    </row>
    <row r="108" spans="1:16" x14ac:dyDescent="0.2">
      <c r="A108" s="30" t="s">
        <v>54</v>
      </c>
      <c r="E108" s="29" t="s">
        <v>49</v>
      </c>
      <c r="H108" s="49"/>
    </row>
    <row r="109" spans="1:16" x14ac:dyDescent="0.2">
      <c r="A109" s="17" t="s">
        <v>47</v>
      </c>
      <c r="B109" s="22" t="s">
        <v>234</v>
      </c>
      <c r="C109" s="22" t="s">
        <v>217</v>
      </c>
      <c r="D109" s="17" t="s">
        <v>199</v>
      </c>
      <c r="E109" s="23" t="s">
        <v>218</v>
      </c>
      <c r="F109" s="24" t="s">
        <v>159</v>
      </c>
      <c r="G109" s="25">
        <v>144.4</v>
      </c>
      <c r="H109" s="48"/>
      <c r="I109" s="25">
        <f>ROUND(ROUND(H109,1)*ROUND(G109,1),1)</f>
        <v>0</v>
      </c>
      <c r="O109">
        <f>(I109*21)/100</f>
        <v>0</v>
      </c>
      <c r="P109" t="s">
        <v>27</v>
      </c>
    </row>
    <row r="110" spans="1:16" ht="25.5" x14ac:dyDescent="0.2">
      <c r="A110" s="26" t="s">
        <v>52</v>
      </c>
      <c r="E110" s="27" t="s">
        <v>221</v>
      </c>
      <c r="H110" s="49"/>
    </row>
    <row r="111" spans="1:16" x14ac:dyDescent="0.2">
      <c r="A111" s="30" t="s">
        <v>54</v>
      </c>
      <c r="E111" s="29" t="s">
        <v>49</v>
      </c>
      <c r="H111" s="49"/>
    </row>
    <row r="112" spans="1:16" x14ac:dyDescent="0.2">
      <c r="A112" s="17" t="s">
        <v>222</v>
      </c>
      <c r="B112" s="22" t="s">
        <v>237</v>
      </c>
      <c r="C112" s="22" t="s">
        <v>224</v>
      </c>
      <c r="D112" s="17" t="s">
        <v>49</v>
      </c>
      <c r="E112" s="23" t="s">
        <v>225</v>
      </c>
      <c r="F112" s="24" t="s">
        <v>213</v>
      </c>
      <c r="G112" s="25">
        <v>267.10000000000002</v>
      </c>
      <c r="H112" s="48"/>
      <c r="I112" s="25">
        <f>ROUND(ROUND(H112,1)*ROUND(G112,1),1)</f>
        <v>0</v>
      </c>
      <c r="O112">
        <f>(I112*21)/100</f>
        <v>0</v>
      </c>
      <c r="P112" t="s">
        <v>27</v>
      </c>
    </row>
    <row r="113" spans="1:16" x14ac:dyDescent="0.2">
      <c r="A113" s="26" t="s">
        <v>52</v>
      </c>
      <c r="E113" s="27" t="s">
        <v>226</v>
      </c>
      <c r="H113" s="49"/>
    </row>
    <row r="114" spans="1:16" x14ac:dyDescent="0.2">
      <c r="A114" s="30" t="s">
        <v>54</v>
      </c>
      <c r="E114" s="29" t="s">
        <v>1220</v>
      </c>
      <c r="H114" s="49"/>
    </row>
    <row r="115" spans="1:16" ht="25.5" x14ac:dyDescent="0.2">
      <c r="A115" s="17" t="s">
        <v>47</v>
      </c>
      <c r="B115" s="22" t="s">
        <v>246</v>
      </c>
      <c r="C115" s="22" t="s">
        <v>229</v>
      </c>
      <c r="D115" s="17" t="s">
        <v>18</v>
      </c>
      <c r="E115" s="23" t="s">
        <v>230</v>
      </c>
      <c r="F115" s="24" t="s">
        <v>159</v>
      </c>
      <c r="G115" s="25">
        <v>3.4</v>
      </c>
      <c r="H115" s="48"/>
      <c r="I115" s="25">
        <f>ROUND(ROUND(H115,1)*ROUND(G115,1),1)</f>
        <v>0</v>
      </c>
      <c r="O115">
        <f>(I115*21)/100</f>
        <v>0</v>
      </c>
      <c r="P115" t="s">
        <v>27</v>
      </c>
    </row>
    <row r="116" spans="1:16" ht="25.5" x14ac:dyDescent="0.2">
      <c r="A116" s="26" t="s">
        <v>52</v>
      </c>
      <c r="E116" s="27" t="s">
        <v>231</v>
      </c>
      <c r="H116" s="49"/>
    </row>
    <row r="117" spans="1:16" x14ac:dyDescent="0.2">
      <c r="A117" s="30" t="s">
        <v>54</v>
      </c>
      <c r="E117" s="29" t="s">
        <v>49</v>
      </c>
      <c r="H117" s="49"/>
    </row>
    <row r="118" spans="1:16" x14ac:dyDescent="0.2">
      <c r="A118" s="17" t="s">
        <v>47</v>
      </c>
      <c r="B118" s="22" t="s">
        <v>241</v>
      </c>
      <c r="C118" s="22" t="s">
        <v>238</v>
      </c>
      <c r="D118" s="17" t="s">
        <v>18</v>
      </c>
      <c r="E118" s="23" t="s">
        <v>239</v>
      </c>
      <c r="F118" s="24" t="s">
        <v>159</v>
      </c>
      <c r="G118" s="25">
        <v>194.1</v>
      </c>
      <c r="H118" s="48"/>
      <c r="I118" s="25">
        <f>ROUND(ROUND(H118,1)*ROUND(G118,1),1)</f>
        <v>0</v>
      </c>
      <c r="O118">
        <f>(I118*21)/100</f>
        <v>0</v>
      </c>
      <c r="P118" t="s">
        <v>27</v>
      </c>
    </row>
    <row r="119" spans="1:16" ht="25.5" x14ac:dyDescent="0.2">
      <c r="A119" s="26" t="s">
        <v>52</v>
      </c>
      <c r="E119" s="27" t="s">
        <v>1221</v>
      </c>
      <c r="H119" s="49"/>
    </row>
    <row r="120" spans="1:16" x14ac:dyDescent="0.2">
      <c r="A120" s="30" t="s">
        <v>54</v>
      </c>
      <c r="E120" s="29" t="s">
        <v>1222</v>
      </c>
      <c r="H120" s="49"/>
    </row>
    <row r="121" spans="1:16" x14ac:dyDescent="0.2">
      <c r="A121" s="17" t="s">
        <v>222</v>
      </c>
      <c r="B121" s="22" t="s">
        <v>263</v>
      </c>
      <c r="C121" s="22" t="s">
        <v>1223</v>
      </c>
      <c r="D121" s="17" t="s">
        <v>49</v>
      </c>
      <c r="E121" s="23" t="s">
        <v>1224</v>
      </c>
      <c r="F121" s="24" t="s">
        <v>213</v>
      </c>
      <c r="G121" s="25">
        <v>388.3</v>
      </c>
      <c r="H121" s="48"/>
      <c r="I121" s="25">
        <f>ROUND(ROUND(H121,1)*ROUND(G121,1),1)</f>
        <v>0</v>
      </c>
      <c r="O121">
        <f>(I121*21)/100</f>
        <v>0</v>
      </c>
      <c r="P121" t="s">
        <v>27</v>
      </c>
    </row>
    <row r="122" spans="1:16" x14ac:dyDescent="0.2">
      <c r="A122" s="26" t="s">
        <v>52</v>
      </c>
      <c r="E122" s="27" t="s">
        <v>1225</v>
      </c>
      <c r="H122" s="49"/>
    </row>
    <row r="123" spans="1:16" x14ac:dyDescent="0.2">
      <c r="A123" s="30" t="s">
        <v>54</v>
      </c>
      <c r="E123" s="29" t="s">
        <v>1226</v>
      </c>
      <c r="H123" s="49"/>
    </row>
    <row r="124" spans="1:16" x14ac:dyDescent="0.2">
      <c r="A124" s="17" t="s">
        <v>47</v>
      </c>
      <c r="B124" s="22" t="s">
        <v>249</v>
      </c>
      <c r="C124" s="22" t="s">
        <v>238</v>
      </c>
      <c r="D124" s="17" t="s">
        <v>199</v>
      </c>
      <c r="E124" s="23" t="s">
        <v>239</v>
      </c>
      <c r="F124" s="24" t="s">
        <v>159</v>
      </c>
      <c r="G124" s="25">
        <v>3.5</v>
      </c>
      <c r="H124" s="48"/>
      <c r="I124" s="25">
        <f>ROUND(ROUND(H124,1)*ROUND(G124,1),1)</f>
        <v>0</v>
      </c>
      <c r="O124">
        <f>(I124*21)/100</f>
        <v>0</v>
      </c>
      <c r="P124" t="s">
        <v>27</v>
      </c>
    </row>
    <row r="125" spans="1:16" ht="25.5" x14ac:dyDescent="0.2">
      <c r="A125" s="26" t="s">
        <v>52</v>
      </c>
      <c r="E125" s="27" t="s">
        <v>1227</v>
      </c>
      <c r="H125" s="49"/>
    </row>
    <row r="126" spans="1:16" x14ac:dyDescent="0.2">
      <c r="A126" s="30" t="s">
        <v>54</v>
      </c>
      <c r="E126" s="29" t="s">
        <v>1228</v>
      </c>
      <c r="H126" s="49"/>
    </row>
    <row r="127" spans="1:16" x14ac:dyDescent="0.2">
      <c r="A127" s="17" t="s">
        <v>222</v>
      </c>
      <c r="B127" s="22" t="s">
        <v>259</v>
      </c>
      <c r="C127" s="22" t="s">
        <v>1053</v>
      </c>
      <c r="D127" s="17" t="s">
        <v>49</v>
      </c>
      <c r="E127" s="23" t="s">
        <v>1054</v>
      </c>
      <c r="F127" s="24" t="s">
        <v>213</v>
      </c>
      <c r="G127" s="25">
        <v>3.5</v>
      </c>
      <c r="H127" s="48"/>
      <c r="I127" s="25">
        <f>ROUND(ROUND(H127,1)*ROUND(G127,1),1)</f>
        <v>0</v>
      </c>
      <c r="O127">
        <f>(I127*21)/100</f>
        <v>0</v>
      </c>
      <c r="P127" t="s">
        <v>27</v>
      </c>
    </row>
    <row r="128" spans="1:16" x14ac:dyDescent="0.2">
      <c r="A128" s="26" t="s">
        <v>52</v>
      </c>
      <c r="E128" s="27" t="s">
        <v>1229</v>
      </c>
      <c r="H128" s="49"/>
    </row>
    <row r="129" spans="1:16" x14ac:dyDescent="0.2">
      <c r="A129" s="30" t="s">
        <v>54</v>
      </c>
      <c r="E129" s="29" t="s">
        <v>1230</v>
      </c>
      <c r="H129" s="49"/>
    </row>
    <row r="130" spans="1:16" x14ac:dyDescent="0.2">
      <c r="A130" s="17" t="s">
        <v>47</v>
      </c>
      <c r="B130" s="22" t="s">
        <v>254</v>
      </c>
      <c r="C130" s="22" t="s">
        <v>238</v>
      </c>
      <c r="D130" s="17" t="s">
        <v>1231</v>
      </c>
      <c r="E130" s="23" t="s">
        <v>239</v>
      </c>
      <c r="F130" s="24" t="s">
        <v>159</v>
      </c>
      <c r="G130" s="25">
        <v>11.5</v>
      </c>
      <c r="H130" s="48"/>
      <c r="I130" s="25">
        <f>ROUND(ROUND(H130,1)*ROUND(G130,1),1)</f>
        <v>0</v>
      </c>
      <c r="O130">
        <f>(I130*21)/100</f>
        <v>0</v>
      </c>
      <c r="P130" t="s">
        <v>27</v>
      </c>
    </row>
    <row r="131" spans="1:16" x14ac:dyDescent="0.2">
      <c r="A131" s="26" t="s">
        <v>52</v>
      </c>
      <c r="E131" s="27" t="s">
        <v>247</v>
      </c>
      <c r="H131" s="49"/>
    </row>
    <row r="132" spans="1:16" x14ac:dyDescent="0.2">
      <c r="A132" s="30" t="s">
        <v>54</v>
      </c>
      <c r="E132" s="29" t="s">
        <v>1232</v>
      </c>
      <c r="H132" s="49"/>
    </row>
    <row r="133" spans="1:16" x14ac:dyDescent="0.2">
      <c r="A133" s="17" t="s">
        <v>222</v>
      </c>
      <c r="B133" s="22" t="s">
        <v>269</v>
      </c>
      <c r="C133" s="22" t="s">
        <v>250</v>
      </c>
      <c r="D133" s="17" t="s">
        <v>49</v>
      </c>
      <c r="E133" s="23" t="s">
        <v>251</v>
      </c>
      <c r="F133" s="24" t="s">
        <v>213</v>
      </c>
      <c r="G133" s="25">
        <v>21.3</v>
      </c>
      <c r="H133" s="48"/>
      <c r="I133" s="25">
        <f>ROUND(ROUND(H133,1)*ROUND(G133,1),1)</f>
        <v>0</v>
      </c>
      <c r="O133">
        <f>(I133*21)/100</f>
        <v>0</v>
      </c>
      <c r="P133" t="s">
        <v>27</v>
      </c>
    </row>
    <row r="134" spans="1:16" x14ac:dyDescent="0.2">
      <c r="A134" s="26" t="s">
        <v>52</v>
      </c>
      <c r="E134" s="27" t="s">
        <v>252</v>
      </c>
      <c r="H134" s="49"/>
    </row>
    <row r="135" spans="1:16" x14ac:dyDescent="0.2">
      <c r="A135" s="30" t="s">
        <v>54</v>
      </c>
      <c r="E135" s="29" t="s">
        <v>1233</v>
      </c>
      <c r="H135" s="49"/>
    </row>
    <row r="136" spans="1:16" ht="25.5" x14ac:dyDescent="0.2">
      <c r="A136" s="17" t="s">
        <v>47</v>
      </c>
      <c r="B136" s="22" t="s">
        <v>289</v>
      </c>
      <c r="C136" s="22" t="s">
        <v>255</v>
      </c>
      <c r="D136" s="17" t="s">
        <v>49</v>
      </c>
      <c r="E136" s="23" t="s">
        <v>256</v>
      </c>
      <c r="F136" s="24" t="s">
        <v>110</v>
      </c>
      <c r="G136" s="25">
        <v>346.4</v>
      </c>
      <c r="H136" s="48"/>
      <c r="I136" s="25">
        <f>ROUND(ROUND(H136,1)*ROUND(G136,1),1)</f>
        <v>0</v>
      </c>
      <c r="O136">
        <f>(I136*21)/100</f>
        <v>0</v>
      </c>
      <c r="P136" t="s">
        <v>27</v>
      </c>
    </row>
    <row r="137" spans="1:16" ht="25.5" x14ac:dyDescent="0.2">
      <c r="A137" s="26" t="s">
        <v>52</v>
      </c>
      <c r="E137" s="27" t="s">
        <v>1234</v>
      </c>
      <c r="H137" s="49"/>
    </row>
    <row r="138" spans="1:16" x14ac:dyDescent="0.2">
      <c r="A138" s="30" t="s">
        <v>54</v>
      </c>
      <c r="E138" s="29" t="s">
        <v>1235</v>
      </c>
      <c r="H138" s="49"/>
    </row>
    <row r="139" spans="1:16" x14ac:dyDescent="0.2">
      <c r="A139" s="17" t="s">
        <v>47</v>
      </c>
      <c r="B139" s="22" t="s">
        <v>293</v>
      </c>
      <c r="C139" s="22" t="s">
        <v>260</v>
      </c>
      <c r="D139" s="17" t="s">
        <v>49</v>
      </c>
      <c r="E139" s="23" t="s">
        <v>261</v>
      </c>
      <c r="F139" s="24" t="s">
        <v>110</v>
      </c>
      <c r="G139" s="25">
        <v>346.4</v>
      </c>
      <c r="H139" s="48"/>
      <c r="I139" s="25">
        <f>ROUND(ROUND(H139,1)*ROUND(G139,1),1)</f>
        <v>0</v>
      </c>
      <c r="O139">
        <f>(I139*21)/100</f>
        <v>0</v>
      </c>
      <c r="P139" t="s">
        <v>27</v>
      </c>
    </row>
    <row r="140" spans="1:16" ht="25.5" x14ac:dyDescent="0.2">
      <c r="A140" s="26" t="s">
        <v>52</v>
      </c>
      <c r="E140" s="27" t="s">
        <v>1236</v>
      </c>
      <c r="H140" s="49"/>
    </row>
    <row r="141" spans="1:16" x14ac:dyDescent="0.2">
      <c r="A141" s="30" t="s">
        <v>54</v>
      </c>
      <c r="E141" s="29" t="s">
        <v>1235</v>
      </c>
      <c r="H141" s="49"/>
    </row>
    <row r="142" spans="1:16" x14ac:dyDescent="0.2">
      <c r="A142" s="17" t="s">
        <v>222</v>
      </c>
      <c r="B142" s="22" t="s">
        <v>298</v>
      </c>
      <c r="C142" s="22" t="s">
        <v>264</v>
      </c>
      <c r="D142" s="17" t="s">
        <v>49</v>
      </c>
      <c r="E142" s="23" t="s">
        <v>265</v>
      </c>
      <c r="F142" s="24" t="s">
        <v>266</v>
      </c>
      <c r="G142" s="25">
        <v>3.5</v>
      </c>
      <c r="H142" s="48"/>
      <c r="I142" s="25">
        <f>ROUND(ROUND(H142,1)*ROUND(G142,1),1)</f>
        <v>0</v>
      </c>
      <c r="O142">
        <f>(I142*21)/100</f>
        <v>0</v>
      </c>
      <c r="P142" t="s">
        <v>27</v>
      </c>
    </row>
    <row r="143" spans="1:16" x14ac:dyDescent="0.2">
      <c r="A143" s="26" t="s">
        <v>52</v>
      </c>
      <c r="E143" s="27" t="s">
        <v>267</v>
      </c>
      <c r="H143" s="49"/>
    </row>
    <row r="144" spans="1:16" x14ac:dyDescent="0.2">
      <c r="A144" s="30" t="s">
        <v>54</v>
      </c>
      <c r="E144" s="29" t="s">
        <v>1237</v>
      </c>
      <c r="H144" s="49"/>
    </row>
    <row r="145" spans="1:18" x14ac:dyDescent="0.2">
      <c r="A145" s="17" t="s">
        <v>47</v>
      </c>
      <c r="B145" s="22" t="s">
        <v>303</v>
      </c>
      <c r="C145" s="22" t="s">
        <v>270</v>
      </c>
      <c r="D145" s="17" t="s">
        <v>49</v>
      </c>
      <c r="E145" s="23" t="s">
        <v>271</v>
      </c>
      <c r="F145" s="24" t="s">
        <v>159</v>
      </c>
      <c r="G145" s="25">
        <v>4</v>
      </c>
      <c r="H145" s="48"/>
      <c r="I145" s="25">
        <f>ROUND(ROUND(H145,1)*ROUND(G145,1),1)</f>
        <v>0</v>
      </c>
      <c r="O145">
        <f>(I145*21)/100</f>
        <v>0</v>
      </c>
      <c r="P145" t="s">
        <v>27</v>
      </c>
    </row>
    <row r="146" spans="1:18" x14ac:dyDescent="0.2">
      <c r="A146" s="26" t="s">
        <v>52</v>
      </c>
      <c r="E146" s="27" t="s">
        <v>272</v>
      </c>
      <c r="H146" s="49"/>
    </row>
    <row r="147" spans="1:18" x14ac:dyDescent="0.2">
      <c r="A147" s="30" t="s">
        <v>54</v>
      </c>
      <c r="E147" s="29" t="s">
        <v>49</v>
      </c>
      <c r="H147" s="49"/>
    </row>
    <row r="148" spans="1:18" x14ac:dyDescent="0.2">
      <c r="A148" s="17" t="s">
        <v>47</v>
      </c>
      <c r="B148" s="22" t="s">
        <v>566</v>
      </c>
      <c r="C148" s="22" t="s">
        <v>274</v>
      </c>
      <c r="D148" s="17" t="s">
        <v>49</v>
      </c>
      <c r="E148" s="23" t="s">
        <v>275</v>
      </c>
      <c r="F148" s="24" t="s">
        <v>159</v>
      </c>
      <c r="G148" s="25">
        <v>832.7</v>
      </c>
      <c r="H148" s="48"/>
      <c r="I148" s="25">
        <f>ROUND(ROUND(H148,1)*ROUND(G148,1),1)</f>
        <v>0</v>
      </c>
      <c r="O148">
        <f>(I148*21)/100</f>
        <v>0</v>
      </c>
      <c r="P148" t="s">
        <v>27</v>
      </c>
    </row>
    <row r="149" spans="1:18" ht="38.25" x14ac:dyDescent="0.2">
      <c r="A149" s="26" t="s">
        <v>52</v>
      </c>
      <c r="E149" s="27" t="s">
        <v>276</v>
      </c>
      <c r="H149" s="49"/>
    </row>
    <row r="150" spans="1:18" x14ac:dyDescent="0.2">
      <c r="A150" s="30" t="s">
        <v>54</v>
      </c>
      <c r="E150" s="29" t="s">
        <v>1214</v>
      </c>
      <c r="H150" s="49"/>
    </row>
    <row r="151" spans="1:18" x14ac:dyDescent="0.2">
      <c r="A151" s="17" t="s">
        <v>47</v>
      </c>
      <c r="B151" s="22" t="s">
        <v>570</v>
      </c>
      <c r="C151" s="22" t="s">
        <v>279</v>
      </c>
      <c r="D151" s="17" t="s">
        <v>49</v>
      </c>
      <c r="E151" s="23" t="s">
        <v>275</v>
      </c>
      <c r="F151" s="24" t="s">
        <v>159</v>
      </c>
      <c r="G151" s="25">
        <v>418.3</v>
      </c>
      <c r="H151" s="48"/>
      <c r="I151" s="25">
        <f>ROUND(ROUND(H151,1)*ROUND(G151,1),1)</f>
        <v>0</v>
      </c>
      <c r="O151">
        <f>(I151*21)/100</f>
        <v>0</v>
      </c>
      <c r="P151" t="s">
        <v>27</v>
      </c>
    </row>
    <row r="152" spans="1:18" ht="38.25" x14ac:dyDescent="0.2">
      <c r="A152" s="26" t="s">
        <v>52</v>
      </c>
      <c r="E152" s="27" t="s">
        <v>280</v>
      </c>
      <c r="H152" s="49"/>
    </row>
    <row r="153" spans="1:18" x14ac:dyDescent="0.2">
      <c r="A153" s="30" t="s">
        <v>54</v>
      </c>
      <c r="E153" s="29" t="s">
        <v>1215</v>
      </c>
      <c r="H153" s="49"/>
    </row>
    <row r="154" spans="1:18" x14ac:dyDescent="0.2">
      <c r="A154" s="17" t="s">
        <v>47</v>
      </c>
      <c r="B154" s="22" t="s">
        <v>1238</v>
      </c>
      <c r="C154" s="22" t="s">
        <v>282</v>
      </c>
      <c r="D154" s="17" t="s">
        <v>49</v>
      </c>
      <c r="E154" s="23" t="s">
        <v>275</v>
      </c>
      <c r="F154" s="24" t="s">
        <v>159</v>
      </c>
      <c r="G154" s="25">
        <v>414.4</v>
      </c>
      <c r="H154" s="48"/>
      <c r="I154" s="25">
        <f>ROUND(ROUND(H154,1)*ROUND(G154,1),1)</f>
        <v>0</v>
      </c>
      <c r="O154">
        <f>(I154*21)/100</f>
        <v>0</v>
      </c>
      <c r="P154" t="s">
        <v>27</v>
      </c>
    </row>
    <row r="155" spans="1:18" ht="38.25" x14ac:dyDescent="0.2">
      <c r="A155" s="26" t="s">
        <v>52</v>
      </c>
      <c r="E155" s="27" t="s">
        <v>283</v>
      </c>
      <c r="H155" s="49"/>
    </row>
    <row r="156" spans="1:18" x14ac:dyDescent="0.2">
      <c r="A156" s="30" t="s">
        <v>54</v>
      </c>
      <c r="E156" s="29" t="s">
        <v>1216</v>
      </c>
      <c r="H156" s="49"/>
    </row>
    <row r="157" spans="1:18" x14ac:dyDescent="0.2">
      <c r="A157" s="17" t="s">
        <v>47</v>
      </c>
      <c r="B157" s="22" t="s">
        <v>1239</v>
      </c>
      <c r="C157" s="22" t="s">
        <v>285</v>
      </c>
      <c r="D157" s="17" t="s">
        <v>49</v>
      </c>
      <c r="E157" s="23" t="s">
        <v>286</v>
      </c>
      <c r="F157" s="24" t="s">
        <v>159</v>
      </c>
      <c r="G157" s="25">
        <v>174.5</v>
      </c>
      <c r="H157" s="48"/>
      <c r="I157" s="25">
        <f>ROUND(ROUND(H157,1)*ROUND(G157,1),1)</f>
        <v>0</v>
      </c>
      <c r="O157">
        <f>(I157*21)/100</f>
        <v>0</v>
      </c>
      <c r="P157" t="s">
        <v>27</v>
      </c>
    </row>
    <row r="158" spans="1:18" ht="25.5" x14ac:dyDescent="0.2">
      <c r="A158" s="26" t="s">
        <v>52</v>
      </c>
      <c r="E158" s="27" t="s">
        <v>287</v>
      </c>
      <c r="H158" s="49"/>
    </row>
    <row r="159" spans="1:18" x14ac:dyDescent="0.2">
      <c r="A159" s="28" t="s">
        <v>54</v>
      </c>
      <c r="E159" s="29" t="s">
        <v>49</v>
      </c>
      <c r="H159" s="49"/>
    </row>
    <row r="160" spans="1:18" ht="12.75" customHeight="1" x14ac:dyDescent="0.2">
      <c r="A160" s="5" t="s">
        <v>45</v>
      </c>
      <c r="B160" s="5"/>
      <c r="C160" s="32" t="s">
        <v>26</v>
      </c>
      <c r="D160" s="5"/>
      <c r="E160" s="20" t="s">
        <v>288</v>
      </c>
      <c r="F160" s="5"/>
      <c r="G160" s="5"/>
      <c r="H160" s="50"/>
      <c r="I160" s="33">
        <f>0+Q160</f>
        <v>0</v>
      </c>
      <c r="O160">
        <f>0+R160</f>
        <v>0</v>
      </c>
      <c r="Q160">
        <f>0+I161+I164</f>
        <v>0</v>
      </c>
      <c r="R160">
        <f>0+O161+O164</f>
        <v>0</v>
      </c>
    </row>
    <row r="161" spans="1:18" x14ac:dyDescent="0.2">
      <c r="A161" s="17" t="s">
        <v>47</v>
      </c>
      <c r="B161" s="22" t="s">
        <v>307</v>
      </c>
      <c r="C161" s="22" t="s">
        <v>290</v>
      </c>
      <c r="D161" s="17" t="s">
        <v>49</v>
      </c>
      <c r="E161" s="23" t="s">
        <v>291</v>
      </c>
      <c r="F161" s="24" t="s">
        <v>140</v>
      </c>
      <c r="G161" s="25">
        <v>419.2</v>
      </c>
      <c r="H161" s="48"/>
      <c r="I161" s="25">
        <f>ROUND(ROUND(H161,1)*ROUND(G161,1),1)</f>
        <v>0</v>
      </c>
      <c r="O161">
        <f>(I161*21)/100</f>
        <v>0</v>
      </c>
      <c r="P161" t="s">
        <v>27</v>
      </c>
    </row>
    <row r="162" spans="1:18" x14ac:dyDescent="0.2">
      <c r="A162" s="26" t="s">
        <v>52</v>
      </c>
      <c r="E162" s="27" t="s">
        <v>1240</v>
      </c>
      <c r="H162" s="49"/>
    </row>
    <row r="163" spans="1:18" x14ac:dyDescent="0.2">
      <c r="A163" s="30" t="s">
        <v>54</v>
      </c>
      <c r="E163" s="29" t="s">
        <v>49</v>
      </c>
      <c r="H163" s="49"/>
    </row>
    <row r="164" spans="1:18" x14ac:dyDescent="0.2">
      <c r="A164" s="17" t="s">
        <v>47</v>
      </c>
      <c r="B164" s="22" t="s">
        <v>313</v>
      </c>
      <c r="C164" s="22" t="s">
        <v>294</v>
      </c>
      <c r="D164" s="17" t="s">
        <v>49</v>
      </c>
      <c r="E164" s="23" t="s">
        <v>295</v>
      </c>
      <c r="F164" s="24" t="s">
        <v>140</v>
      </c>
      <c r="G164" s="25">
        <v>419.2</v>
      </c>
      <c r="H164" s="48"/>
      <c r="I164" s="25">
        <f>ROUND(ROUND(H164,1)*ROUND(G164,1),1)</f>
        <v>0</v>
      </c>
      <c r="O164">
        <f>(I164*21)/100</f>
        <v>0</v>
      </c>
      <c r="P164" t="s">
        <v>27</v>
      </c>
    </row>
    <row r="165" spans="1:18" ht="38.25" x14ac:dyDescent="0.2">
      <c r="A165" s="26" t="s">
        <v>52</v>
      </c>
      <c r="E165" s="27" t="s">
        <v>296</v>
      </c>
      <c r="H165" s="49"/>
    </row>
    <row r="166" spans="1:18" x14ac:dyDescent="0.2">
      <c r="A166" s="28" t="s">
        <v>54</v>
      </c>
      <c r="E166" s="29" t="s">
        <v>49</v>
      </c>
      <c r="H166" s="49"/>
    </row>
    <row r="167" spans="1:18" ht="12.75" customHeight="1" x14ac:dyDescent="0.2">
      <c r="A167" s="5" t="s">
        <v>45</v>
      </c>
      <c r="B167" s="5"/>
      <c r="C167" s="32" t="s">
        <v>35</v>
      </c>
      <c r="D167" s="5"/>
      <c r="E167" s="20" t="s">
        <v>297</v>
      </c>
      <c r="F167" s="5"/>
      <c r="G167" s="5"/>
      <c r="H167" s="50"/>
      <c r="I167" s="33">
        <f>0+Q167</f>
        <v>0</v>
      </c>
      <c r="O167">
        <f>0+R167</f>
        <v>0</v>
      </c>
      <c r="Q167">
        <f>0+I168+I171+I174+I177+I180</f>
        <v>0</v>
      </c>
      <c r="R167">
        <f>0+O168+O171+O174+O177+O180</f>
        <v>0</v>
      </c>
    </row>
    <row r="168" spans="1:18" x14ac:dyDescent="0.2">
      <c r="A168" s="17" t="s">
        <v>47</v>
      </c>
      <c r="B168" s="22" t="s">
        <v>317</v>
      </c>
      <c r="C168" s="22" t="s">
        <v>299</v>
      </c>
      <c r="D168" s="17" t="s">
        <v>49</v>
      </c>
      <c r="E168" s="23" t="s">
        <v>300</v>
      </c>
      <c r="F168" s="24" t="s">
        <v>110</v>
      </c>
      <c r="G168" s="25">
        <v>70.900000000000006</v>
      </c>
      <c r="H168" s="48"/>
      <c r="I168" s="25">
        <f>ROUND(ROUND(H168,1)*ROUND(G168,1),1)</f>
        <v>0</v>
      </c>
      <c r="O168">
        <f>(I168*21)/100</f>
        <v>0</v>
      </c>
      <c r="P168" t="s">
        <v>27</v>
      </c>
    </row>
    <row r="169" spans="1:18" ht="25.5" x14ac:dyDescent="0.2">
      <c r="A169" s="26" t="s">
        <v>52</v>
      </c>
      <c r="E169" s="27" t="s">
        <v>1241</v>
      </c>
      <c r="H169" s="49"/>
    </row>
    <row r="170" spans="1:18" x14ac:dyDescent="0.2">
      <c r="A170" s="30" t="s">
        <v>54</v>
      </c>
      <c r="E170" s="29" t="s">
        <v>1242</v>
      </c>
      <c r="H170" s="49"/>
    </row>
    <row r="171" spans="1:18" x14ac:dyDescent="0.2">
      <c r="A171" s="17" t="s">
        <v>47</v>
      </c>
      <c r="B171" s="22" t="s">
        <v>321</v>
      </c>
      <c r="C171" s="22" t="s">
        <v>1061</v>
      </c>
      <c r="D171" s="17" t="s">
        <v>18</v>
      </c>
      <c r="E171" s="23" t="s">
        <v>1062</v>
      </c>
      <c r="F171" s="24" t="s">
        <v>159</v>
      </c>
      <c r="G171" s="25">
        <v>43</v>
      </c>
      <c r="H171" s="48"/>
      <c r="I171" s="25">
        <f>ROUND(ROUND(H171,1)*ROUND(G171,1),1)</f>
        <v>0</v>
      </c>
      <c r="O171">
        <f>(I171*21)/100</f>
        <v>0</v>
      </c>
      <c r="P171" t="s">
        <v>27</v>
      </c>
    </row>
    <row r="172" spans="1:18" ht="25.5" x14ac:dyDescent="0.2">
      <c r="A172" s="26" t="s">
        <v>52</v>
      </c>
      <c r="E172" s="27" t="s">
        <v>1243</v>
      </c>
      <c r="H172" s="49"/>
    </row>
    <row r="173" spans="1:18" x14ac:dyDescent="0.2">
      <c r="A173" s="30" t="s">
        <v>54</v>
      </c>
      <c r="E173" s="29" t="s">
        <v>1244</v>
      </c>
      <c r="H173" s="49"/>
    </row>
    <row r="174" spans="1:18" x14ac:dyDescent="0.2">
      <c r="A174" s="17" t="s">
        <v>47</v>
      </c>
      <c r="B174" s="22" t="s">
        <v>325</v>
      </c>
      <c r="C174" s="22" t="s">
        <v>1061</v>
      </c>
      <c r="D174" s="17" t="s">
        <v>199</v>
      </c>
      <c r="E174" s="23" t="s">
        <v>1062</v>
      </c>
      <c r="F174" s="24" t="s">
        <v>159</v>
      </c>
      <c r="G174" s="25">
        <v>1</v>
      </c>
      <c r="H174" s="48"/>
      <c r="I174" s="25">
        <f>ROUND(ROUND(H174,1)*ROUND(G174,1),1)</f>
        <v>0</v>
      </c>
      <c r="O174">
        <f>(I174*21)/100</f>
        <v>0</v>
      </c>
      <c r="P174" t="s">
        <v>27</v>
      </c>
    </row>
    <row r="175" spans="1:18" ht="25.5" x14ac:dyDescent="0.2">
      <c r="A175" s="26" t="s">
        <v>52</v>
      </c>
      <c r="E175" s="27" t="s">
        <v>1245</v>
      </c>
      <c r="H175" s="49"/>
    </row>
    <row r="176" spans="1:18" x14ac:dyDescent="0.2">
      <c r="A176" s="30" t="s">
        <v>54</v>
      </c>
      <c r="E176" s="29" t="s">
        <v>1246</v>
      </c>
      <c r="H176" s="49"/>
    </row>
    <row r="177" spans="1:18" x14ac:dyDescent="0.2">
      <c r="A177" s="17" t="s">
        <v>47</v>
      </c>
      <c r="B177" s="22" t="s">
        <v>330</v>
      </c>
      <c r="C177" s="22" t="s">
        <v>304</v>
      </c>
      <c r="D177" s="17" t="s">
        <v>49</v>
      </c>
      <c r="E177" s="23" t="s">
        <v>305</v>
      </c>
      <c r="F177" s="24" t="s">
        <v>159</v>
      </c>
      <c r="G177" s="25">
        <v>0.3</v>
      </c>
      <c r="H177" s="48"/>
      <c r="I177" s="25">
        <f>ROUND(ROUND(H177,1)*ROUND(G177,1),1)</f>
        <v>0</v>
      </c>
      <c r="O177">
        <f>(I177*21)/100</f>
        <v>0</v>
      </c>
      <c r="P177" t="s">
        <v>27</v>
      </c>
    </row>
    <row r="178" spans="1:18" ht="25.5" x14ac:dyDescent="0.2">
      <c r="A178" s="26" t="s">
        <v>52</v>
      </c>
      <c r="E178" s="27" t="s">
        <v>306</v>
      </c>
      <c r="H178" s="49"/>
    </row>
    <row r="179" spans="1:18" x14ac:dyDescent="0.2">
      <c r="A179" s="30" t="s">
        <v>54</v>
      </c>
      <c r="E179" s="29" t="s">
        <v>49</v>
      </c>
      <c r="H179" s="49"/>
    </row>
    <row r="180" spans="1:18" x14ac:dyDescent="0.2">
      <c r="A180" s="17" t="s">
        <v>47</v>
      </c>
      <c r="B180" s="22" t="s">
        <v>335</v>
      </c>
      <c r="C180" s="22" t="s">
        <v>308</v>
      </c>
      <c r="D180" s="17" t="s">
        <v>49</v>
      </c>
      <c r="E180" s="23" t="s">
        <v>309</v>
      </c>
      <c r="F180" s="24" t="s">
        <v>159</v>
      </c>
      <c r="G180" s="25">
        <v>4</v>
      </c>
      <c r="H180" s="48"/>
      <c r="I180" s="25">
        <f>ROUND(ROUND(H180,1)*ROUND(G180,1),1)</f>
        <v>0</v>
      </c>
      <c r="O180">
        <f>(I180*21)/100</f>
        <v>0</v>
      </c>
      <c r="P180" t="s">
        <v>27</v>
      </c>
    </row>
    <row r="181" spans="1:18" ht="25.5" x14ac:dyDescent="0.2">
      <c r="A181" s="26" t="s">
        <v>52</v>
      </c>
      <c r="E181" s="27" t="s">
        <v>1247</v>
      </c>
      <c r="H181" s="49"/>
    </row>
    <row r="182" spans="1:18" x14ac:dyDescent="0.2">
      <c r="A182" s="28" t="s">
        <v>54</v>
      </c>
      <c r="E182" s="29" t="s">
        <v>49</v>
      </c>
      <c r="H182" s="49"/>
    </row>
    <row r="183" spans="1:18" ht="12.75" customHeight="1" x14ac:dyDescent="0.2">
      <c r="A183" s="5" t="s">
        <v>45</v>
      </c>
      <c r="B183" s="5"/>
      <c r="C183" s="32" t="s">
        <v>37</v>
      </c>
      <c r="D183" s="5"/>
      <c r="E183" s="20" t="s">
        <v>312</v>
      </c>
      <c r="F183" s="5"/>
      <c r="G183" s="5"/>
      <c r="H183" s="50"/>
      <c r="I183" s="33">
        <f>0+Q183</f>
        <v>0</v>
      </c>
      <c r="O183">
        <f>0+R183</f>
        <v>0</v>
      </c>
      <c r="Q183">
        <f>0+I184+I187+I190+I193+I196+I199+I202+I205+I208+I211+I214+I217+I220+I223+I226+I229+I232+I235</f>
        <v>0</v>
      </c>
      <c r="R183">
        <f>0+O184+O187+O190+O193+O196+O199+O202+O205+O208+O211+O214+O217+O220+O223+O226+O229+O232+O235</f>
        <v>0</v>
      </c>
    </row>
    <row r="184" spans="1:18" x14ac:dyDescent="0.2">
      <c r="A184" s="17" t="s">
        <v>47</v>
      </c>
      <c r="B184" s="22" t="s">
        <v>339</v>
      </c>
      <c r="C184" s="22" t="s">
        <v>314</v>
      </c>
      <c r="D184" s="17" t="s">
        <v>49</v>
      </c>
      <c r="E184" s="23" t="s">
        <v>315</v>
      </c>
      <c r="F184" s="24" t="s">
        <v>110</v>
      </c>
      <c r="G184" s="25">
        <v>86.4</v>
      </c>
      <c r="H184" s="48"/>
      <c r="I184" s="25">
        <f>ROUND(ROUND(H184,1)*ROUND(G184,1),1)</f>
        <v>0</v>
      </c>
      <c r="O184">
        <f>(I184*21)/100</f>
        <v>0</v>
      </c>
      <c r="P184" t="s">
        <v>27</v>
      </c>
    </row>
    <row r="185" spans="1:18" ht="25.5" x14ac:dyDescent="0.2">
      <c r="A185" s="26" t="s">
        <v>52</v>
      </c>
      <c r="E185" s="27" t="s">
        <v>1248</v>
      </c>
      <c r="H185" s="49"/>
    </row>
    <row r="186" spans="1:18" x14ac:dyDescent="0.2">
      <c r="A186" s="30" t="s">
        <v>54</v>
      </c>
      <c r="E186" s="29" t="s">
        <v>1179</v>
      </c>
      <c r="H186" s="49"/>
    </row>
    <row r="187" spans="1:18" x14ac:dyDescent="0.2">
      <c r="A187" s="17" t="s">
        <v>47</v>
      </c>
      <c r="B187" s="22" t="s">
        <v>344</v>
      </c>
      <c r="C187" s="22" t="s">
        <v>1249</v>
      </c>
      <c r="D187" s="17" t="s">
        <v>49</v>
      </c>
      <c r="E187" s="23" t="s">
        <v>1250</v>
      </c>
      <c r="F187" s="24" t="s">
        <v>110</v>
      </c>
      <c r="G187" s="25">
        <v>6.7</v>
      </c>
      <c r="H187" s="48"/>
      <c r="I187" s="25">
        <f>ROUND(ROUND(H187,1)*ROUND(G187,1),1)</f>
        <v>0</v>
      </c>
      <c r="O187">
        <f>(I187*21)/100</f>
        <v>0</v>
      </c>
      <c r="P187" t="s">
        <v>27</v>
      </c>
    </row>
    <row r="188" spans="1:18" ht="25.5" x14ac:dyDescent="0.2">
      <c r="A188" s="26" t="s">
        <v>52</v>
      </c>
      <c r="E188" s="27" t="s">
        <v>1251</v>
      </c>
      <c r="H188" s="49"/>
    </row>
    <row r="189" spans="1:18" x14ac:dyDescent="0.2">
      <c r="A189" s="30" t="s">
        <v>54</v>
      </c>
      <c r="E189" s="29" t="s">
        <v>1252</v>
      </c>
      <c r="H189" s="49"/>
    </row>
    <row r="190" spans="1:18" x14ac:dyDescent="0.2">
      <c r="A190" s="17" t="s">
        <v>47</v>
      </c>
      <c r="B190" s="22" t="s">
        <v>349</v>
      </c>
      <c r="C190" s="22" t="s">
        <v>619</v>
      </c>
      <c r="D190" s="17" t="s">
        <v>49</v>
      </c>
      <c r="E190" s="23" t="s">
        <v>620</v>
      </c>
      <c r="F190" s="24" t="s">
        <v>110</v>
      </c>
      <c r="G190" s="25">
        <v>1</v>
      </c>
      <c r="H190" s="48"/>
      <c r="I190" s="25">
        <f>ROUND(ROUND(H190,1)*ROUND(G190,1),1)</f>
        <v>0</v>
      </c>
      <c r="O190">
        <f>(I190*21)/100</f>
        <v>0</v>
      </c>
      <c r="P190" t="s">
        <v>27</v>
      </c>
    </row>
    <row r="191" spans="1:18" ht="25.5" x14ac:dyDescent="0.2">
      <c r="A191" s="26" t="s">
        <v>52</v>
      </c>
      <c r="E191" s="27" t="s">
        <v>621</v>
      </c>
      <c r="H191" s="49"/>
    </row>
    <row r="192" spans="1:18" x14ac:dyDescent="0.2">
      <c r="A192" s="30" t="s">
        <v>54</v>
      </c>
      <c r="E192" s="29" t="s">
        <v>1253</v>
      </c>
      <c r="H192" s="49"/>
    </row>
    <row r="193" spans="1:16" x14ac:dyDescent="0.2">
      <c r="A193" s="17" t="s">
        <v>47</v>
      </c>
      <c r="B193" s="22" t="s">
        <v>353</v>
      </c>
      <c r="C193" s="22" t="s">
        <v>318</v>
      </c>
      <c r="D193" s="17" t="s">
        <v>49</v>
      </c>
      <c r="E193" s="23" t="s">
        <v>319</v>
      </c>
      <c r="F193" s="24" t="s">
        <v>110</v>
      </c>
      <c r="G193" s="25">
        <v>45.9</v>
      </c>
      <c r="H193" s="48"/>
      <c r="I193" s="25">
        <f>ROUND(ROUND(H193,1)*ROUND(G193,1),1)</f>
        <v>0</v>
      </c>
      <c r="O193">
        <f>(I193*21)/100</f>
        <v>0</v>
      </c>
      <c r="P193" t="s">
        <v>27</v>
      </c>
    </row>
    <row r="194" spans="1:16" ht="25.5" x14ac:dyDescent="0.2">
      <c r="A194" s="26" t="s">
        <v>52</v>
      </c>
      <c r="E194" s="27" t="s">
        <v>1254</v>
      </c>
      <c r="H194" s="49"/>
    </row>
    <row r="195" spans="1:16" x14ac:dyDescent="0.2">
      <c r="A195" s="30" t="s">
        <v>54</v>
      </c>
      <c r="E195" s="29" t="s">
        <v>1255</v>
      </c>
      <c r="H195" s="49"/>
    </row>
    <row r="196" spans="1:16" x14ac:dyDescent="0.2">
      <c r="A196" s="17" t="s">
        <v>47</v>
      </c>
      <c r="B196" s="22" t="s">
        <v>358</v>
      </c>
      <c r="C196" s="22" t="s">
        <v>322</v>
      </c>
      <c r="D196" s="17" t="s">
        <v>49</v>
      </c>
      <c r="E196" s="23" t="s">
        <v>323</v>
      </c>
      <c r="F196" s="24" t="s">
        <v>110</v>
      </c>
      <c r="G196" s="25">
        <v>152</v>
      </c>
      <c r="H196" s="48"/>
      <c r="I196" s="25">
        <f>ROUND(ROUND(H196,1)*ROUND(G196,1),1)</f>
        <v>0</v>
      </c>
      <c r="O196">
        <f>(I196*21)/100</f>
        <v>0</v>
      </c>
      <c r="P196" t="s">
        <v>27</v>
      </c>
    </row>
    <row r="197" spans="1:16" ht="25.5" x14ac:dyDescent="0.2">
      <c r="A197" s="26" t="s">
        <v>52</v>
      </c>
      <c r="E197" s="27" t="s">
        <v>1256</v>
      </c>
      <c r="H197" s="49"/>
    </row>
    <row r="198" spans="1:16" ht="25.5" x14ac:dyDescent="0.2">
      <c r="A198" s="30" t="s">
        <v>54</v>
      </c>
      <c r="E198" s="29" t="s">
        <v>1185</v>
      </c>
      <c r="H198" s="49"/>
    </row>
    <row r="199" spans="1:16" x14ac:dyDescent="0.2">
      <c r="A199" s="17" t="s">
        <v>47</v>
      </c>
      <c r="B199" s="22" t="s">
        <v>361</v>
      </c>
      <c r="C199" s="22" t="s">
        <v>626</v>
      </c>
      <c r="D199" s="17" t="s">
        <v>49</v>
      </c>
      <c r="E199" s="23" t="s">
        <v>627</v>
      </c>
      <c r="F199" s="24" t="s">
        <v>110</v>
      </c>
      <c r="G199" s="25">
        <v>1</v>
      </c>
      <c r="H199" s="48"/>
      <c r="I199" s="25">
        <f>ROUND(ROUND(H199,1)*ROUND(G199,1),1)</f>
        <v>0</v>
      </c>
      <c r="O199">
        <f>(I199*21)/100</f>
        <v>0</v>
      </c>
      <c r="P199" t="s">
        <v>27</v>
      </c>
    </row>
    <row r="200" spans="1:16" ht="25.5" x14ac:dyDescent="0.2">
      <c r="A200" s="26" t="s">
        <v>52</v>
      </c>
      <c r="E200" s="27" t="s">
        <v>628</v>
      </c>
      <c r="H200" s="49"/>
    </row>
    <row r="201" spans="1:16" x14ac:dyDescent="0.2">
      <c r="A201" s="30" t="s">
        <v>54</v>
      </c>
      <c r="E201" s="29" t="s">
        <v>1253</v>
      </c>
      <c r="H201" s="49"/>
    </row>
    <row r="202" spans="1:16" ht="25.5" x14ac:dyDescent="0.2">
      <c r="A202" s="17" t="s">
        <v>47</v>
      </c>
      <c r="B202" s="22" t="s">
        <v>366</v>
      </c>
      <c r="C202" s="22" t="s">
        <v>1257</v>
      </c>
      <c r="D202" s="17" t="s">
        <v>49</v>
      </c>
      <c r="E202" s="23" t="s">
        <v>1258</v>
      </c>
      <c r="F202" s="24" t="s">
        <v>110</v>
      </c>
      <c r="G202" s="25">
        <v>3.7</v>
      </c>
      <c r="H202" s="48"/>
      <c r="I202" s="25">
        <f>ROUND(ROUND(H202,1)*ROUND(G202,1),1)</f>
        <v>0</v>
      </c>
      <c r="O202">
        <f>(I202*21)/100</f>
        <v>0</v>
      </c>
      <c r="P202" t="s">
        <v>27</v>
      </c>
    </row>
    <row r="203" spans="1:16" ht="25.5" x14ac:dyDescent="0.2">
      <c r="A203" s="26" t="s">
        <v>52</v>
      </c>
      <c r="E203" s="27" t="s">
        <v>1259</v>
      </c>
      <c r="H203" s="49"/>
    </row>
    <row r="204" spans="1:16" x14ac:dyDescent="0.2">
      <c r="A204" s="30" t="s">
        <v>54</v>
      </c>
      <c r="E204" s="29" t="s">
        <v>1195</v>
      </c>
      <c r="H204" s="49"/>
    </row>
    <row r="205" spans="1:16" x14ac:dyDescent="0.2">
      <c r="A205" s="17" t="s">
        <v>47</v>
      </c>
      <c r="B205" s="22" t="s">
        <v>372</v>
      </c>
      <c r="C205" s="22" t="s">
        <v>326</v>
      </c>
      <c r="D205" s="17" t="s">
        <v>49</v>
      </c>
      <c r="E205" s="23" t="s">
        <v>327</v>
      </c>
      <c r="F205" s="24" t="s">
        <v>110</v>
      </c>
      <c r="G205" s="25">
        <v>272</v>
      </c>
      <c r="H205" s="48"/>
      <c r="I205" s="25">
        <f>ROUND(ROUND(H205,1)*ROUND(G205,1),1)</f>
        <v>0</v>
      </c>
      <c r="O205">
        <f>(I205*21)/100</f>
        <v>0</v>
      </c>
      <c r="P205" t="s">
        <v>27</v>
      </c>
    </row>
    <row r="206" spans="1:16" ht="38.25" x14ac:dyDescent="0.2">
      <c r="A206" s="26" t="s">
        <v>52</v>
      </c>
      <c r="E206" s="27" t="s">
        <v>1260</v>
      </c>
      <c r="H206" s="49"/>
    </row>
    <row r="207" spans="1:16" ht="25.5" x14ac:dyDescent="0.2">
      <c r="A207" s="30" t="s">
        <v>54</v>
      </c>
      <c r="E207" s="29" t="s">
        <v>1261</v>
      </c>
      <c r="H207" s="49"/>
    </row>
    <row r="208" spans="1:16" ht="25.5" x14ac:dyDescent="0.2">
      <c r="A208" s="17" t="s">
        <v>47</v>
      </c>
      <c r="B208" s="22" t="s">
        <v>376</v>
      </c>
      <c r="C208" s="22" t="s">
        <v>1262</v>
      </c>
      <c r="D208" s="17" t="s">
        <v>49</v>
      </c>
      <c r="E208" s="23" t="s">
        <v>1263</v>
      </c>
      <c r="F208" s="24" t="s">
        <v>110</v>
      </c>
      <c r="G208" s="25">
        <v>5.7</v>
      </c>
      <c r="H208" s="48"/>
      <c r="I208" s="25">
        <f>ROUND(ROUND(H208,1)*ROUND(G208,1),1)</f>
        <v>0</v>
      </c>
      <c r="O208">
        <f>(I208*21)/100</f>
        <v>0</v>
      </c>
      <c r="P208" t="s">
        <v>27</v>
      </c>
    </row>
    <row r="209" spans="1:16" ht="25.5" x14ac:dyDescent="0.2">
      <c r="A209" s="26" t="s">
        <v>52</v>
      </c>
      <c r="E209" s="27" t="s">
        <v>1264</v>
      </c>
      <c r="H209" s="49"/>
    </row>
    <row r="210" spans="1:16" x14ac:dyDescent="0.2">
      <c r="A210" s="30" t="s">
        <v>54</v>
      </c>
      <c r="E210" s="29" t="s">
        <v>1265</v>
      </c>
      <c r="H210" s="49"/>
    </row>
    <row r="211" spans="1:16" ht="25.5" x14ac:dyDescent="0.2">
      <c r="A211" s="17" t="s">
        <v>47</v>
      </c>
      <c r="B211" s="22" t="s">
        <v>380</v>
      </c>
      <c r="C211" s="22" t="s">
        <v>331</v>
      </c>
      <c r="D211" s="17" t="s">
        <v>49</v>
      </c>
      <c r="E211" s="23" t="s">
        <v>332</v>
      </c>
      <c r="F211" s="24" t="s">
        <v>110</v>
      </c>
      <c r="G211" s="25">
        <v>101.2</v>
      </c>
      <c r="H211" s="48"/>
      <c r="I211" s="25">
        <f>ROUND(ROUND(H211,1)*ROUND(G211,1),1)</f>
        <v>0</v>
      </c>
      <c r="O211">
        <f>(I211*21)/100</f>
        <v>0</v>
      </c>
      <c r="P211" t="s">
        <v>27</v>
      </c>
    </row>
    <row r="212" spans="1:16" ht="25.5" x14ac:dyDescent="0.2">
      <c r="A212" s="26" t="s">
        <v>52</v>
      </c>
      <c r="E212" s="27" t="s">
        <v>1266</v>
      </c>
      <c r="H212" s="49"/>
    </row>
    <row r="213" spans="1:16" x14ac:dyDescent="0.2">
      <c r="A213" s="30" t="s">
        <v>54</v>
      </c>
      <c r="E213" s="29" t="s">
        <v>1196</v>
      </c>
      <c r="H213" s="49"/>
    </row>
    <row r="214" spans="1:16" ht="25.5" x14ac:dyDescent="0.2">
      <c r="A214" s="17" t="s">
        <v>47</v>
      </c>
      <c r="B214" s="22" t="s">
        <v>385</v>
      </c>
      <c r="C214" s="22" t="s">
        <v>336</v>
      </c>
      <c r="D214" s="17" t="s">
        <v>49</v>
      </c>
      <c r="E214" s="23" t="s">
        <v>337</v>
      </c>
      <c r="F214" s="24" t="s">
        <v>110</v>
      </c>
      <c r="G214" s="25">
        <v>165</v>
      </c>
      <c r="H214" s="48"/>
      <c r="I214" s="25">
        <f>ROUND(ROUND(H214,1)*ROUND(G214,1),1)</f>
        <v>0</v>
      </c>
      <c r="O214">
        <f>(I214*21)/100</f>
        <v>0</v>
      </c>
      <c r="P214" t="s">
        <v>27</v>
      </c>
    </row>
    <row r="215" spans="1:16" ht="25.5" x14ac:dyDescent="0.2">
      <c r="A215" s="26" t="s">
        <v>52</v>
      </c>
      <c r="E215" s="27" t="s">
        <v>1267</v>
      </c>
      <c r="H215" s="49"/>
    </row>
    <row r="216" spans="1:16" x14ac:dyDescent="0.2">
      <c r="A216" s="30" t="s">
        <v>54</v>
      </c>
      <c r="E216" s="29" t="s">
        <v>1197</v>
      </c>
      <c r="H216" s="49"/>
    </row>
    <row r="217" spans="1:16" ht="25.5" x14ac:dyDescent="0.2">
      <c r="A217" s="17" t="s">
        <v>47</v>
      </c>
      <c r="B217" s="22" t="s">
        <v>389</v>
      </c>
      <c r="C217" s="22" t="s">
        <v>340</v>
      </c>
      <c r="D217" s="17" t="s">
        <v>49</v>
      </c>
      <c r="E217" s="23" t="s">
        <v>341</v>
      </c>
      <c r="F217" s="24" t="s">
        <v>110</v>
      </c>
      <c r="G217" s="25">
        <v>172.9</v>
      </c>
      <c r="H217" s="48"/>
      <c r="I217" s="25">
        <f>ROUND(ROUND(H217,1)*ROUND(G217,1),1)</f>
        <v>0</v>
      </c>
      <c r="O217">
        <f>(I217*21)/100</f>
        <v>0</v>
      </c>
      <c r="P217" t="s">
        <v>27</v>
      </c>
    </row>
    <row r="218" spans="1:16" ht="25.5" x14ac:dyDescent="0.2">
      <c r="A218" s="26" t="s">
        <v>52</v>
      </c>
      <c r="E218" s="27" t="s">
        <v>1268</v>
      </c>
      <c r="H218" s="49"/>
    </row>
    <row r="219" spans="1:16" x14ac:dyDescent="0.2">
      <c r="A219" s="30" t="s">
        <v>54</v>
      </c>
      <c r="E219" s="29" t="s">
        <v>1269</v>
      </c>
      <c r="H219" s="49"/>
    </row>
    <row r="220" spans="1:16" ht="25.5" x14ac:dyDescent="0.2">
      <c r="A220" s="17" t="s">
        <v>47</v>
      </c>
      <c r="B220" s="22" t="s">
        <v>394</v>
      </c>
      <c r="C220" s="22" t="s">
        <v>345</v>
      </c>
      <c r="D220" s="17" t="s">
        <v>49</v>
      </c>
      <c r="E220" s="23" t="s">
        <v>346</v>
      </c>
      <c r="F220" s="24" t="s">
        <v>110</v>
      </c>
      <c r="G220" s="25">
        <v>65.5</v>
      </c>
      <c r="H220" s="48"/>
      <c r="I220" s="25">
        <f>ROUND(ROUND(H220,1)*ROUND(G220,1),1)</f>
        <v>0</v>
      </c>
      <c r="O220">
        <f>(I220*21)/100</f>
        <v>0</v>
      </c>
      <c r="P220" t="s">
        <v>27</v>
      </c>
    </row>
    <row r="221" spans="1:16" ht="25.5" x14ac:dyDescent="0.2">
      <c r="A221" s="26" t="s">
        <v>52</v>
      </c>
      <c r="E221" s="27" t="s">
        <v>1270</v>
      </c>
      <c r="H221" s="49"/>
    </row>
    <row r="222" spans="1:16" x14ac:dyDescent="0.2">
      <c r="A222" s="30" t="s">
        <v>54</v>
      </c>
      <c r="E222" s="29" t="s">
        <v>1271</v>
      </c>
      <c r="H222" s="49"/>
    </row>
    <row r="223" spans="1:16" x14ac:dyDescent="0.2">
      <c r="A223" s="17" t="s">
        <v>47</v>
      </c>
      <c r="B223" s="22" t="s">
        <v>398</v>
      </c>
      <c r="C223" s="22" t="s">
        <v>1272</v>
      </c>
      <c r="D223" s="17" t="s">
        <v>49</v>
      </c>
      <c r="E223" s="23" t="s">
        <v>1273</v>
      </c>
      <c r="F223" s="24" t="s">
        <v>110</v>
      </c>
      <c r="G223" s="25">
        <v>4.7</v>
      </c>
      <c r="H223" s="48"/>
      <c r="I223" s="25">
        <f>ROUND(ROUND(H223,1)*ROUND(G223,1),1)</f>
        <v>0</v>
      </c>
      <c r="O223">
        <f>(I223*21)/100</f>
        <v>0</v>
      </c>
      <c r="P223" t="s">
        <v>27</v>
      </c>
    </row>
    <row r="224" spans="1:16" ht="25.5" x14ac:dyDescent="0.2">
      <c r="A224" s="26" t="s">
        <v>52</v>
      </c>
      <c r="E224" s="27" t="s">
        <v>1274</v>
      </c>
      <c r="H224" s="49"/>
    </row>
    <row r="225" spans="1:18" x14ac:dyDescent="0.2">
      <c r="A225" s="30" t="s">
        <v>54</v>
      </c>
      <c r="E225" s="29" t="s">
        <v>1191</v>
      </c>
      <c r="H225" s="49"/>
    </row>
    <row r="226" spans="1:18" x14ac:dyDescent="0.2">
      <c r="A226" s="17" t="s">
        <v>47</v>
      </c>
      <c r="B226" s="22" t="s">
        <v>402</v>
      </c>
      <c r="C226" s="22" t="s">
        <v>350</v>
      </c>
      <c r="D226" s="17" t="s">
        <v>49</v>
      </c>
      <c r="E226" s="23" t="s">
        <v>351</v>
      </c>
      <c r="F226" s="24" t="s">
        <v>110</v>
      </c>
      <c r="G226" s="25">
        <v>24.5</v>
      </c>
      <c r="H226" s="48"/>
      <c r="I226" s="25">
        <f>ROUND(ROUND(H226,1)*ROUND(G226,1),1)</f>
        <v>0</v>
      </c>
      <c r="O226">
        <f>(I226*21)/100</f>
        <v>0</v>
      </c>
      <c r="P226" t="s">
        <v>27</v>
      </c>
    </row>
    <row r="227" spans="1:18" ht="38.25" x14ac:dyDescent="0.2">
      <c r="A227" s="26" t="s">
        <v>52</v>
      </c>
      <c r="E227" s="27" t="s">
        <v>1275</v>
      </c>
      <c r="H227" s="49"/>
    </row>
    <row r="228" spans="1:18" x14ac:dyDescent="0.2">
      <c r="A228" s="30" t="s">
        <v>54</v>
      </c>
      <c r="E228" s="29" t="s">
        <v>1173</v>
      </c>
      <c r="H228" s="49"/>
    </row>
    <row r="229" spans="1:18" x14ac:dyDescent="0.2">
      <c r="A229" s="17" t="s">
        <v>222</v>
      </c>
      <c r="B229" s="22" t="s">
        <v>408</v>
      </c>
      <c r="C229" s="22" t="s">
        <v>354</v>
      </c>
      <c r="D229" s="17" t="s">
        <v>49</v>
      </c>
      <c r="E229" s="23" t="s">
        <v>355</v>
      </c>
      <c r="F229" s="24" t="s">
        <v>110</v>
      </c>
      <c r="G229" s="25">
        <v>2.5</v>
      </c>
      <c r="H229" s="48"/>
      <c r="I229" s="25">
        <f>ROUND(ROUND(H229,1)*ROUND(G229,1),1)</f>
        <v>0</v>
      </c>
      <c r="O229">
        <f>(I229*21)/100</f>
        <v>0</v>
      </c>
      <c r="P229" t="s">
        <v>27</v>
      </c>
    </row>
    <row r="230" spans="1:18" x14ac:dyDescent="0.2">
      <c r="A230" s="26" t="s">
        <v>52</v>
      </c>
      <c r="E230" s="27" t="s">
        <v>356</v>
      </c>
      <c r="H230" s="49"/>
    </row>
    <row r="231" spans="1:18" x14ac:dyDescent="0.2">
      <c r="A231" s="30" t="s">
        <v>54</v>
      </c>
      <c r="E231" s="29" t="s">
        <v>1276</v>
      </c>
      <c r="H231" s="49"/>
    </row>
    <row r="232" spans="1:18" ht="25.5" x14ac:dyDescent="0.2">
      <c r="A232" s="17" t="s">
        <v>47</v>
      </c>
      <c r="B232" s="22" t="s">
        <v>412</v>
      </c>
      <c r="C232" s="22" t="s">
        <v>359</v>
      </c>
      <c r="D232" s="17" t="s">
        <v>49</v>
      </c>
      <c r="E232" s="23" t="s">
        <v>360</v>
      </c>
      <c r="F232" s="24" t="s">
        <v>110</v>
      </c>
      <c r="G232" s="25">
        <v>46.4</v>
      </c>
      <c r="H232" s="48"/>
      <c r="I232" s="25">
        <f>ROUND(ROUND(H232,1)*ROUND(G232,1),1)</f>
        <v>0</v>
      </c>
      <c r="O232">
        <f>(I232*21)/100</f>
        <v>0</v>
      </c>
      <c r="P232" t="s">
        <v>27</v>
      </c>
    </row>
    <row r="233" spans="1:18" ht="38.25" x14ac:dyDescent="0.2">
      <c r="A233" s="26" t="s">
        <v>52</v>
      </c>
      <c r="E233" s="27" t="s">
        <v>1275</v>
      </c>
      <c r="H233" s="49"/>
    </row>
    <row r="234" spans="1:18" x14ac:dyDescent="0.2">
      <c r="A234" s="30" t="s">
        <v>54</v>
      </c>
      <c r="E234" s="29" t="s">
        <v>1172</v>
      </c>
      <c r="H234" s="49"/>
    </row>
    <row r="235" spans="1:18" x14ac:dyDescent="0.2">
      <c r="A235" s="17" t="s">
        <v>222</v>
      </c>
      <c r="B235" s="22" t="s">
        <v>416</v>
      </c>
      <c r="C235" s="22" t="s">
        <v>362</v>
      </c>
      <c r="D235" s="17" t="s">
        <v>49</v>
      </c>
      <c r="E235" s="23" t="s">
        <v>363</v>
      </c>
      <c r="F235" s="24" t="s">
        <v>110</v>
      </c>
      <c r="G235" s="25">
        <v>4.5999999999999996</v>
      </c>
      <c r="H235" s="48"/>
      <c r="I235" s="25">
        <f>ROUND(ROUND(H235,1)*ROUND(G235,1),1)</f>
        <v>0</v>
      </c>
      <c r="O235">
        <f>(I235*21)/100</f>
        <v>0</v>
      </c>
      <c r="P235" t="s">
        <v>27</v>
      </c>
    </row>
    <row r="236" spans="1:18" x14ac:dyDescent="0.2">
      <c r="A236" s="26" t="s">
        <v>52</v>
      </c>
      <c r="E236" s="27" t="s">
        <v>356</v>
      </c>
      <c r="H236" s="49"/>
    </row>
    <row r="237" spans="1:18" x14ac:dyDescent="0.2">
      <c r="A237" s="28" t="s">
        <v>54</v>
      </c>
      <c r="E237" s="29" t="s">
        <v>1277</v>
      </c>
      <c r="H237" s="49"/>
    </row>
    <row r="238" spans="1:18" ht="12.75" customHeight="1" x14ac:dyDescent="0.2">
      <c r="A238" s="5" t="s">
        <v>45</v>
      </c>
      <c r="B238" s="5"/>
      <c r="C238" s="32" t="s">
        <v>66</v>
      </c>
      <c r="D238" s="5"/>
      <c r="E238" s="20" t="s">
        <v>365</v>
      </c>
      <c r="F238" s="5"/>
      <c r="G238" s="5"/>
      <c r="H238" s="50"/>
      <c r="I238" s="33">
        <f>0+Q238</f>
        <v>0</v>
      </c>
      <c r="O238">
        <f>0+R238</f>
        <v>0</v>
      </c>
      <c r="Q238">
        <f>0+I239+I242+I245+I248</f>
        <v>0</v>
      </c>
      <c r="R238">
        <f>0+O239+O242+O245+O248</f>
        <v>0</v>
      </c>
    </row>
    <row r="239" spans="1:18" x14ac:dyDescent="0.2">
      <c r="A239" s="17" t="s">
        <v>47</v>
      </c>
      <c r="B239" s="22" t="s">
        <v>420</v>
      </c>
      <c r="C239" s="22" t="s">
        <v>1278</v>
      </c>
      <c r="D239" s="17" t="s">
        <v>49</v>
      </c>
      <c r="E239" s="23" t="s">
        <v>1279</v>
      </c>
      <c r="F239" s="24" t="s">
        <v>140</v>
      </c>
      <c r="G239" s="25">
        <v>400.6</v>
      </c>
      <c r="H239" s="48"/>
      <c r="I239" s="25">
        <f>ROUND(ROUND(H239,1)*ROUND(G239,1),1)</f>
        <v>0</v>
      </c>
      <c r="O239">
        <f>(I239*21)/100</f>
        <v>0</v>
      </c>
      <c r="P239" t="s">
        <v>27</v>
      </c>
    </row>
    <row r="240" spans="1:18" x14ac:dyDescent="0.2">
      <c r="A240" s="26" t="s">
        <v>52</v>
      </c>
      <c r="E240" s="27" t="s">
        <v>1280</v>
      </c>
      <c r="H240" s="49"/>
    </row>
    <row r="241" spans="1:18" x14ac:dyDescent="0.2">
      <c r="A241" s="30" t="s">
        <v>54</v>
      </c>
      <c r="E241" s="29" t="s">
        <v>1281</v>
      </c>
      <c r="H241" s="49"/>
    </row>
    <row r="242" spans="1:18" x14ac:dyDescent="0.2">
      <c r="A242" s="17" t="s">
        <v>47</v>
      </c>
      <c r="B242" s="22" t="s">
        <v>424</v>
      </c>
      <c r="C242" s="22" t="s">
        <v>1077</v>
      </c>
      <c r="D242" s="17" t="s">
        <v>49</v>
      </c>
      <c r="E242" s="23" t="s">
        <v>1078</v>
      </c>
      <c r="F242" s="24" t="s">
        <v>383</v>
      </c>
      <c r="G242" s="25">
        <v>2</v>
      </c>
      <c r="H242" s="48"/>
      <c r="I242" s="25">
        <f>ROUND(ROUND(H242,1)*ROUND(G242,1),1)</f>
        <v>0</v>
      </c>
      <c r="O242">
        <f>(I242*21)/100</f>
        <v>0</v>
      </c>
      <c r="P242" t="s">
        <v>27</v>
      </c>
    </row>
    <row r="243" spans="1:18" ht="25.5" x14ac:dyDescent="0.2">
      <c r="A243" s="26" t="s">
        <v>52</v>
      </c>
      <c r="E243" s="27" t="s">
        <v>1282</v>
      </c>
      <c r="H243" s="49"/>
    </row>
    <row r="244" spans="1:18" x14ac:dyDescent="0.2">
      <c r="A244" s="30" t="s">
        <v>54</v>
      </c>
      <c r="E244" s="29" t="s">
        <v>49</v>
      </c>
      <c r="H244" s="49"/>
    </row>
    <row r="245" spans="1:18" x14ac:dyDescent="0.2">
      <c r="A245" s="17" t="s">
        <v>222</v>
      </c>
      <c r="B245" s="22" t="s">
        <v>428</v>
      </c>
      <c r="C245" s="22" t="s">
        <v>1080</v>
      </c>
      <c r="D245" s="17" t="s">
        <v>49</v>
      </c>
      <c r="E245" s="23" t="s">
        <v>1081</v>
      </c>
      <c r="F245" s="24" t="s">
        <v>140</v>
      </c>
      <c r="G245" s="25">
        <v>2.6</v>
      </c>
      <c r="H245" s="48"/>
      <c r="I245" s="25">
        <f>ROUND(ROUND(H245,1)*ROUND(G245,1),1)</f>
        <v>0</v>
      </c>
      <c r="O245">
        <f>(I245*21)/100</f>
        <v>0</v>
      </c>
      <c r="P245" t="s">
        <v>27</v>
      </c>
    </row>
    <row r="246" spans="1:18" x14ac:dyDescent="0.2">
      <c r="A246" s="26" t="s">
        <v>52</v>
      </c>
      <c r="E246" s="27" t="s">
        <v>1082</v>
      </c>
      <c r="H246" s="49"/>
    </row>
    <row r="247" spans="1:18" x14ac:dyDescent="0.2">
      <c r="A247" s="30" t="s">
        <v>54</v>
      </c>
      <c r="E247" s="29" t="s">
        <v>1283</v>
      </c>
      <c r="H247" s="49"/>
    </row>
    <row r="248" spans="1:18" x14ac:dyDescent="0.2">
      <c r="A248" s="17" t="s">
        <v>222</v>
      </c>
      <c r="B248" s="22" t="s">
        <v>431</v>
      </c>
      <c r="C248" s="22" t="s">
        <v>1083</v>
      </c>
      <c r="D248" s="17" t="s">
        <v>49</v>
      </c>
      <c r="E248" s="23" t="s">
        <v>1084</v>
      </c>
      <c r="F248" s="24" t="s">
        <v>383</v>
      </c>
      <c r="G248" s="25">
        <v>2</v>
      </c>
      <c r="H248" s="48"/>
      <c r="I248" s="25">
        <f>ROUND(ROUND(H248,1)*ROUND(G248,1),1)</f>
        <v>0</v>
      </c>
      <c r="O248">
        <f>(I248*21)/100</f>
        <v>0</v>
      </c>
      <c r="P248" t="s">
        <v>27</v>
      </c>
    </row>
    <row r="249" spans="1:18" x14ac:dyDescent="0.2">
      <c r="A249" s="26" t="s">
        <v>52</v>
      </c>
      <c r="E249" s="27" t="s">
        <v>1284</v>
      </c>
      <c r="H249" s="49"/>
    </row>
    <row r="250" spans="1:18" x14ac:dyDescent="0.2">
      <c r="A250" s="28" t="s">
        <v>54</v>
      </c>
      <c r="E250" s="29" t="s">
        <v>49</v>
      </c>
      <c r="H250" s="49"/>
    </row>
    <row r="251" spans="1:18" ht="12.75" customHeight="1" x14ac:dyDescent="0.2">
      <c r="A251" s="5" t="s">
        <v>45</v>
      </c>
      <c r="B251" s="5"/>
      <c r="C251" s="32" t="s">
        <v>69</v>
      </c>
      <c r="D251" s="5"/>
      <c r="E251" s="20" t="s">
        <v>371</v>
      </c>
      <c r="F251" s="5"/>
      <c r="G251" s="5"/>
      <c r="H251" s="50"/>
      <c r="I251" s="33">
        <f>0+Q251</f>
        <v>0</v>
      </c>
      <c r="O251">
        <f>0+R251</f>
        <v>0</v>
      </c>
      <c r="Q251">
        <f>0+I252+I255+I258+I261+I264+I267+I270+I273+I276+I279+I282+I285+I288+I291+I294+I297+I300+I303+I306+I309+I312+I315+I318+I321</f>
        <v>0</v>
      </c>
      <c r="R251">
        <f>0+O252+O255+O258+O261+O264+O267+O270+O273+O276+O279+O282+O285+O288+O291+O294+O297+O300+O303+O306+O309+O312+O315+O318+O321</f>
        <v>0</v>
      </c>
    </row>
    <row r="252" spans="1:18" ht="25.5" x14ac:dyDescent="0.2">
      <c r="A252" s="17" t="s">
        <v>47</v>
      </c>
      <c r="B252" s="22" t="s">
        <v>434</v>
      </c>
      <c r="C252" s="22" t="s">
        <v>1285</v>
      </c>
      <c r="D252" s="17" t="s">
        <v>49</v>
      </c>
      <c r="E252" s="23" t="s">
        <v>1286</v>
      </c>
      <c r="F252" s="24" t="s">
        <v>140</v>
      </c>
      <c r="G252" s="25">
        <v>394.2</v>
      </c>
      <c r="H252" s="48"/>
      <c r="I252" s="25">
        <f>ROUND(ROUND(H252,1)*ROUND(G252,1),1)</f>
        <v>0</v>
      </c>
      <c r="O252">
        <f>(I252*21)/100</f>
        <v>0</v>
      </c>
      <c r="P252" t="s">
        <v>27</v>
      </c>
    </row>
    <row r="253" spans="1:18" ht="25.5" x14ac:dyDescent="0.2">
      <c r="A253" s="26" t="s">
        <v>52</v>
      </c>
      <c r="E253" s="27" t="s">
        <v>1287</v>
      </c>
      <c r="H253" s="49"/>
    </row>
    <row r="254" spans="1:18" x14ac:dyDescent="0.2">
      <c r="A254" s="30" t="s">
        <v>54</v>
      </c>
      <c r="E254" s="29" t="s">
        <v>49</v>
      </c>
      <c r="H254" s="49"/>
    </row>
    <row r="255" spans="1:18" x14ac:dyDescent="0.2">
      <c r="A255" s="17" t="s">
        <v>222</v>
      </c>
      <c r="B255" s="22" t="s">
        <v>438</v>
      </c>
      <c r="C255" s="22" t="s">
        <v>1288</v>
      </c>
      <c r="D255" s="17" t="s">
        <v>49</v>
      </c>
      <c r="E255" s="23" t="s">
        <v>1289</v>
      </c>
      <c r="F255" s="24" t="s">
        <v>140</v>
      </c>
      <c r="G255" s="25">
        <v>394.2</v>
      </c>
      <c r="H255" s="48"/>
      <c r="I255" s="25">
        <f>ROUND(ROUND(H255,1)*ROUND(G255,1),1)</f>
        <v>0</v>
      </c>
      <c r="O255">
        <f>(I255*21)/100</f>
        <v>0</v>
      </c>
      <c r="P255" t="s">
        <v>27</v>
      </c>
    </row>
    <row r="256" spans="1:18" x14ac:dyDescent="0.2">
      <c r="A256" s="26" t="s">
        <v>52</v>
      </c>
      <c r="E256" s="27" t="s">
        <v>1290</v>
      </c>
      <c r="H256" s="49"/>
    </row>
    <row r="257" spans="1:16" x14ac:dyDescent="0.2">
      <c r="A257" s="30" t="s">
        <v>54</v>
      </c>
      <c r="E257" s="29" t="s">
        <v>49</v>
      </c>
      <c r="H257" s="49"/>
    </row>
    <row r="258" spans="1:16" ht="25.5" x14ac:dyDescent="0.2">
      <c r="A258" s="17" t="s">
        <v>47</v>
      </c>
      <c r="B258" s="22" t="s">
        <v>441</v>
      </c>
      <c r="C258" s="22" t="s">
        <v>1291</v>
      </c>
      <c r="D258" s="17" t="s">
        <v>49</v>
      </c>
      <c r="E258" s="23" t="s">
        <v>1292</v>
      </c>
      <c r="F258" s="24" t="s">
        <v>383</v>
      </c>
      <c r="G258" s="25">
        <v>129</v>
      </c>
      <c r="H258" s="48"/>
      <c r="I258" s="25">
        <f>ROUND(ROUND(H258,1)*ROUND(G258,1),1)</f>
        <v>0</v>
      </c>
      <c r="O258">
        <f>(I258*21)/100</f>
        <v>0</v>
      </c>
      <c r="P258" t="s">
        <v>27</v>
      </c>
    </row>
    <row r="259" spans="1:16" ht="38.25" x14ac:dyDescent="0.2">
      <c r="A259" s="26" t="s">
        <v>52</v>
      </c>
      <c r="E259" s="27" t="s">
        <v>1293</v>
      </c>
      <c r="H259" s="49"/>
    </row>
    <row r="260" spans="1:16" x14ac:dyDescent="0.2">
      <c r="A260" s="30" t="s">
        <v>54</v>
      </c>
      <c r="E260" s="29" t="s">
        <v>1294</v>
      </c>
      <c r="H260" s="49"/>
    </row>
    <row r="261" spans="1:16" ht="25.5" x14ac:dyDescent="0.2">
      <c r="A261" s="17" t="s">
        <v>222</v>
      </c>
      <c r="B261" s="22" t="s">
        <v>444</v>
      </c>
      <c r="C261" s="22" t="s">
        <v>1295</v>
      </c>
      <c r="D261" s="17" t="s">
        <v>49</v>
      </c>
      <c r="E261" s="23" t="s">
        <v>1296</v>
      </c>
      <c r="F261" s="24" t="s">
        <v>383</v>
      </c>
      <c r="G261" s="25">
        <v>26</v>
      </c>
      <c r="H261" s="48"/>
      <c r="I261" s="25">
        <f>ROUND(ROUND(H261,1)*ROUND(G261,1),1)</f>
        <v>0</v>
      </c>
      <c r="O261">
        <f>(I261*21)/100</f>
        <v>0</v>
      </c>
      <c r="P261" t="s">
        <v>27</v>
      </c>
    </row>
    <row r="262" spans="1:16" x14ac:dyDescent="0.2">
      <c r="A262" s="26" t="s">
        <v>52</v>
      </c>
      <c r="E262" s="27" t="s">
        <v>1297</v>
      </c>
      <c r="H262" s="49"/>
    </row>
    <row r="263" spans="1:16" x14ac:dyDescent="0.2">
      <c r="A263" s="30" t="s">
        <v>54</v>
      </c>
      <c r="E263" s="29" t="s">
        <v>49</v>
      </c>
      <c r="H263" s="49"/>
    </row>
    <row r="264" spans="1:16" x14ac:dyDescent="0.2">
      <c r="A264" s="17" t="s">
        <v>222</v>
      </c>
      <c r="B264" s="22" t="s">
        <v>447</v>
      </c>
      <c r="C264" s="22" t="s">
        <v>1298</v>
      </c>
      <c r="D264" s="17" t="s">
        <v>49</v>
      </c>
      <c r="E264" s="23" t="s">
        <v>1299</v>
      </c>
      <c r="F264" s="24" t="s">
        <v>383</v>
      </c>
      <c r="G264" s="25">
        <v>39</v>
      </c>
      <c r="H264" s="48"/>
      <c r="I264" s="25">
        <f>ROUND(ROUND(H264,1)*ROUND(G264,1),1)</f>
        <v>0</v>
      </c>
      <c r="O264">
        <f>(I264*21)/100</f>
        <v>0</v>
      </c>
      <c r="P264" t="s">
        <v>27</v>
      </c>
    </row>
    <row r="265" spans="1:16" x14ac:dyDescent="0.2">
      <c r="A265" s="26" t="s">
        <v>52</v>
      </c>
      <c r="E265" s="27" t="s">
        <v>1300</v>
      </c>
      <c r="H265" s="49"/>
    </row>
    <row r="266" spans="1:16" x14ac:dyDescent="0.2">
      <c r="A266" s="30" t="s">
        <v>54</v>
      </c>
      <c r="E266" s="29" t="s">
        <v>1301</v>
      </c>
      <c r="H266" s="49"/>
    </row>
    <row r="267" spans="1:16" x14ac:dyDescent="0.2">
      <c r="A267" s="17" t="s">
        <v>222</v>
      </c>
      <c r="B267" s="22" t="s">
        <v>450</v>
      </c>
      <c r="C267" s="22" t="s">
        <v>1302</v>
      </c>
      <c r="D267" s="17" t="s">
        <v>49</v>
      </c>
      <c r="E267" s="23" t="s">
        <v>1303</v>
      </c>
      <c r="F267" s="24" t="s">
        <v>383</v>
      </c>
      <c r="G267" s="25">
        <v>64</v>
      </c>
      <c r="H267" s="48"/>
      <c r="I267" s="25">
        <f>ROUND(ROUND(H267,1)*ROUND(G267,1),1)</f>
        <v>0</v>
      </c>
      <c r="O267">
        <f>(I267*21)/100</f>
        <v>0</v>
      </c>
      <c r="P267" t="s">
        <v>27</v>
      </c>
    </row>
    <row r="268" spans="1:16" x14ac:dyDescent="0.2">
      <c r="A268" s="26" t="s">
        <v>52</v>
      </c>
      <c r="E268" s="27" t="s">
        <v>1304</v>
      </c>
      <c r="H268" s="49"/>
    </row>
    <row r="269" spans="1:16" x14ac:dyDescent="0.2">
      <c r="A269" s="30" t="s">
        <v>54</v>
      </c>
      <c r="E269" s="29" t="s">
        <v>49</v>
      </c>
      <c r="H269" s="49"/>
    </row>
    <row r="270" spans="1:16" ht="25.5" x14ac:dyDescent="0.2">
      <c r="A270" s="17" t="s">
        <v>47</v>
      </c>
      <c r="B270" s="22" t="s">
        <v>454</v>
      </c>
      <c r="C270" s="22" t="s">
        <v>1305</v>
      </c>
      <c r="D270" s="17" t="s">
        <v>49</v>
      </c>
      <c r="E270" s="23" t="s">
        <v>1306</v>
      </c>
      <c r="F270" s="24" t="s">
        <v>140</v>
      </c>
      <c r="G270" s="25">
        <v>10.5</v>
      </c>
      <c r="H270" s="48"/>
      <c r="I270" s="25">
        <f>ROUND(ROUND(H270,1)*ROUND(G270,1),1)</f>
        <v>0</v>
      </c>
      <c r="O270">
        <f>(I270*21)/100</f>
        <v>0</v>
      </c>
      <c r="P270" t="s">
        <v>27</v>
      </c>
    </row>
    <row r="271" spans="1:16" ht="25.5" x14ac:dyDescent="0.2">
      <c r="A271" s="26" t="s">
        <v>52</v>
      </c>
      <c r="E271" s="27" t="s">
        <v>1307</v>
      </c>
      <c r="H271" s="49"/>
    </row>
    <row r="272" spans="1:16" x14ac:dyDescent="0.2">
      <c r="A272" s="30" t="s">
        <v>54</v>
      </c>
      <c r="E272" s="29" t="s">
        <v>49</v>
      </c>
      <c r="H272" s="49"/>
    </row>
    <row r="273" spans="1:16" x14ac:dyDescent="0.2">
      <c r="A273" s="17" t="s">
        <v>222</v>
      </c>
      <c r="B273" s="22" t="s">
        <v>458</v>
      </c>
      <c r="C273" s="22" t="s">
        <v>1308</v>
      </c>
      <c r="D273" s="17" t="s">
        <v>49</v>
      </c>
      <c r="E273" s="23" t="s">
        <v>1309</v>
      </c>
      <c r="F273" s="24" t="s">
        <v>140</v>
      </c>
      <c r="G273" s="25">
        <v>10.5</v>
      </c>
      <c r="H273" s="48"/>
      <c r="I273" s="25">
        <f>ROUND(ROUND(H273,1)*ROUND(G273,1),1)</f>
        <v>0</v>
      </c>
      <c r="O273">
        <f>(I273*21)/100</f>
        <v>0</v>
      </c>
      <c r="P273" t="s">
        <v>27</v>
      </c>
    </row>
    <row r="274" spans="1:16" x14ac:dyDescent="0.2">
      <c r="A274" s="26" t="s">
        <v>52</v>
      </c>
      <c r="E274" s="27" t="s">
        <v>1310</v>
      </c>
      <c r="H274" s="49"/>
    </row>
    <row r="275" spans="1:16" x14ac:dyDescent="0.2">
      <c r="A275" s="30" t="s">
        <v>54</v>
      </c>
      <c r="E275" s="29" t="s">
        <v>49</v>
      </c>
      <c r="H275" s="49"/>
    </row>
    <row r="276" spans="1:16" x14ac:dyDescent="0.2">
      <c r="A276" s="17" t="s">
        <v>47</v>
      </c>
      <c r="B276" s="22" t="s">
        <v>462</v>
      </c>
      <c r="C276" s="22" t="s">
        <v>403</v>
      </c>
      <c r="D276" s="17" t="s">
        <v>404</v>
      </c>
      <c r="E276" s="23" t="s">
        <v>405</v>
      </c>
      <c r="F276" s="24" t="s">
        <v>140</v>
      </c>
      <c r="G276" s="25">
        <v>210.6</v>
      </c>
      <c r="H276" s="48"/>
      <c r="I276" s="25">
        <f>ROUND(ROUND(H276,1)*ROUND(G276,1),1)</f>
        <v>0</v>
      </c>
      <c r="O276">
        <f>(I276*21)/100</f>
        <v>0</v>
      </c>
      <c r="P276" t="s">
        <v>27</v>
      </c>
    </row>
    <row r="277" spans="1:16" x14ac:dyDescent="0.2">
      <c r="A277" s="26" t="s">
        <v>52</v>
      </c>
      <c r="E277" s="27" t="s">
        <v>406</v>
      </c>
      <c r="H277" s="49"/>
    </row>
    <row r="278" spans="1:16" x14ac:dyDescent="0.2">
      <c r="A278" s="30" t="s">
        <v>54</v>
      </c>
      <c r="E278" s="29" t="s">
        <v>1311</v>
      </c>
      <c r="H278" s="49"/>
    </row>
    <row r="279" spans="1:16" x14ac:dyDescent="0.2">
      <c r="A279" s="17" t="s">
        <v>222</v>
      </c>
      <c r="B279" s="22" t="s">
        <v>466</v>
      </c>
      <c r="C279" s="22" t="s">
        <v>409</v>
      </c>
      <c r="D279" s="17" t="s">
        <v>49</v>
      </c>
      <c r="E279" s="23" t="s">
        <v>410</v>
      </c>
      <c r="F279" s="24" t="s">
        <v>140</v>
      </c>
      <c r="G279" s="25">
        <v>210.6</v>
      </c>
      <c r="H279" s="48"/>
      <c r="I279" s="25">
        <f>ROUND(ROUND(H279,1)*ROUND(G279,1),1)</f>
        <v>0</v>
      </c>
      <c r="O279">
        <f>(I279*21)/100</f>
        <v>0</v>
      </c>
      <c r="P279" t="s">
        <v>27</v>
      </c>
    </row>
    <row r="280" spans="1:16" x14ac:dyDescent="0.2">
      <c r="A280" s="26" t="s">
        <v>52</v>
      </c>
      <c r="E280" s="27" t="s">
        <v>411</v>
      </c>
      <c r="H280" s="49"/>
    </row>
    <row r="281" spans="1:16" x14ac:dyDescent="0.2">
      <c r="A281" s="30" t="s">
        <v>54</v>
      </c>
      <c r="E281" s="29" t="s">
        <v>49</v>
      </c>
      <c r="H281" s="49"/>
    </row>
    <row r="282" spans="1:16" ht="25.5" x14ac:dyDescent="0.2">
      <c r="A282" s="17" t="s">
        <v>47</v>
      </c>
      <c r="B282" s="22" t="s">
        <v>467</v>
      </c>
      <c r="C282" s="22" t="s">
        <v>1312</v>
      </c>
      <c r="D282" s="17" t="s">
        <v>49</v>
      </c>
      <c r="E282" s="23" t="s">
        <v>1313</v>
      </c>
      <c r="F282" s="24" t="s">
        <v>140</v>
      </c>
      <c r="G282" s="25">
        <v>4.8</v>
      </c>
      <c r="H282" s="48"/>
      <c r="I282" s="25">
        <f>ROUND(ROUND(H282,1)*ROUND(G282,1),1)</f>
        <v>0</v>
      </c>
      <c r="O282">
        <f>(I282*21)/100</f>
        <v>0</v>
      </c>
      <c r="P282" t="s">
        <v>27</v>
      </c>
    </row>
    <row r="283" spans="1:16" ht="25.5" x14ac:dyDescent="0.2">
      <c r="A283" s="26" t="s">
        <v>52</v>
      </c>
      <c r="E283" s="27" t="s">
        <v>1314</v>
      </c>
      <c r="H283" s="49"/>
    </row>
    <row r="284" spans="1:16" x14ac:dyDescent="0.2">
      <c r="A284" s="30" t="s">
        <v>54</v>
      </c>
      <c r="E284" s="29" t="s">
        <v>49</v>
      </c>
      <c r="H284" s="49"/>
    </row>
    <row r="285" spans="1:16" x14ac:dyDescent="0.2">
      <c r="A285" s="17" t="s">
        <v>222</v>
      </c>
      <c r="B285" s="22" t="s">
        <v>468</v>
      </c>
      <c r="C285" s="22" t="s">
        <v>1315</v>
      </c>
      <c r="D285" s="17" t="s">
        <v>49</v>
      </c>
      <c r="E285" s="23" t="s">
        <v>1316</v>
      </c>
      <c r="F285" s="24" t="s">
        <v>140</v>
      </c>
      <c r="G285" s="25">
        <v>4.8</v>
      </c>
      <c r="H285" s="48"/>
      <c r="I285" s="25">
        <f>ROUND(ROUND(H285,1)*ROUND(G285,1),1)</f>
        <v>0</v>
      </c>
      <c r="O285">
        <f>(I285*21)/100</f>
        <v>0</v>
      </c>
      <c r="P285" t="s">
        <v>27</v>
      </c>
    </row>
    <row r="286" spans="1:16" x14ac:dyDescent="0.2">
      <c r="A286" s="26" t="s">
        <v>52</v>
      </c>
      <c r="E286" s="27" t="s">
        <v>1317</v>
      </c>
      <c r="H286" s="49"/>
    </row>
    <row r="287" spans="1:16" x14ac:dyDescent="0.2">
      <c r="A287" s="30" t="s">
        <v>54</v>
      </c>
      <c r="E287" s="29" t="s">
        <v>49</v>
      </c>
      <c r="H287" s="49"/>
    </row>
    <row r="288" spans="1:16" x14ac:dyDescent="0.2">
      <c r="A288" s="17" t="s">
        <v>47</v>
      </c>
      <c r="B288" s="22" t="s">
        <v>469</v>
      </c>
      <c r="C288" s="22" t="s">
        <v>1318</v>
      </c>
      <c r="D288" s="17" t="s">
        <v>49</v>
      </c>
      <c r="E288" s="23" t="s">
        <v>1319</v>
      </c>
      <c r="F288" s="24" t="s">
        <v>383</v>
      </c>
      <c r="G288" s="25">
        <v>2</v>
      </c>
      <c r="H288" s="48"/>
      <c r="I288" s="25">
        <f>ROUND(ROUND(H288,1)*ROUND(G288,1),1)</f>
        <v>0</v>
      </c>
      <c r="O288">
        <f>(I288*21)/100</f>
        <v>0</v>
      </c>
      <c r="P288" t="s">
        <v>27</v>
      </c>
    </row>
    <row r="289" spans="1:16" x14ac:dyDescent="0.2">
      <c r="A289" s="26" t="s">
        <v>52</v>
      </c>
      <c r="E289" s="27" t="s">
        <v>1320</v>
      </c>
      <c r="H289" s="49"/>
    </row>
    <row r="290" spans="1:16" x14ac:dyDescent="0.2">
      <c r="A290" s="30" t="s">
        <v>54</v>
      </c>
      <c r="E290" s="29" t="s">
        <v>49</v>
      </c>
      <c r="H290" s="49"/>
    </row>
    <row r="291" spans="1:16" x14ac:dyDescent="0.2">
      <c r="A291" s="17" t="s">
        <v>222</v>
      </c>
      <c r="B291" s="22" t="s">
        <v>471</v>
      </c>
      <c r="C291" s="22" t="s">
        <v>1321</v>
      </c>
      <c r="D291" s="17" t="s">
        <v>49</v>
      </c>
      <c r="E291" s="23" t="s">
        <v>1322</v>
      </c>
      <c r="F291" s="24" t="s">
        <v>383</v>
      </c>
      <c r="G291" s="25">
        <v>2</v>
      </c>
      <c r="H291" s="48"/>
      <c r="I291" s="25">
        <f>ROUND(ROUND(H291,1)*ROUND(G291,1),1)</f>
        <v>0</v>
      </c>
      <c r="O291">
        <f>(I291*21)/100</f>
        <v>0</v>
      </c>
      <c r="P291" t="s">
        <v>27</v>
      </c>
    </row>
    <row r="292" spans="1:16" x14ac:dyDescent="0.2">
      <c r="A292" s="26" t="s">
        <v>52</v>
      </c>
      <c r="E292" s="27" t="s">
        <v>1323</v>
      </c>
      <c r="H292" s="49"/>
    </row>
    <row r="293" spans="1:16" x14ac:dyDescent="0.2">
      <c r="A293" s="30" t="s">
        <v>54</v>
      </c>
      <c r="E293" s="29" t="s">
        <v>49</v>
      </c>
      <c r="H293" s="49"/>
    </row>
    <row r="294" spans="1:16" ht="25.5" x14ac:dyDescent="0.2">
      <c r="A294" s="17" t="s">
        <v>47</v>
      </c>
      <c r="B294" s="22" t="s">
        <v>472</v>
      </c>
      <c r="C294" s="22" t="s">
        <v>1324</v>
      </c>
      <c r="D294" s="17" t="s">
        <v>49</v>
      </c>
      <c r="E294" s="23" t="s">
        <v>1325</v>
      </c>
      <c r="F294" s="24" t="s">
        <v>383</v>
      </c>
      <c r="G294" s="25">
        <v>2</v>
      </c>
      <c r="H294" s="48"/>
      <c r="I294" s="25">
        <f>ROUND(ROUND(H294,1)*ROUND(G294,1),1)</f>
        <v>0</v>
      </c>
      <c r="O294">
        <f>(I294*21)/100</f>
        <v>0</v>
      </c>
      <c r="P294" t="s">
        <v>27</v>
      </c>
    </row>
    <row r="295" spans="1:16" x14ac:dyDescent="0.2">
      <c r="A295" s="26" t="s">
        <v>52</v>
      </c>
      <c r="E295" s="27" t="s">
        <v>1326</v>
      </c>
      <c r="H295" s="49"/>
    </row>
    <row r="296" spans="1:16" x14ac:dyDescent="0.2">
      <c r="A296" s="30" t="s">
        <v>54</v>
      </c>
      <c r="E296" s="29" t="s">
        <v>49</v>
      </c>
      <c r="H296" s="49"/>
    </row>
    <row r="297" spans="1:16" x14ac:dyDescent="0.2">
      <c r="A297" s="17" t="s">
        <v>222</v>
      </c>
      <c r="B297" s="22" t="s">
        <v>473</v>
      </c>
      <c r="C297" s="22" t="s">
        <v>1327</v>
      </c>
      <c r="D297" s="17" t="s">
        <v>49</v>
      </c>
      <c r="E297" s="23" t="s">
        <v>1328</v>
      </c>
      <c r="F297" s="24" t="s">
        <v>383</v>
      </c>
      <c r="G297" s="25">
        <v>2</v>
      </c>
      <c r="H297" s="48"/>
      <c r="I297" s="25">
        <f>ROUND(ROUND(H297,1)*ROUND(G297,1),1)</f>
        <v>0</v>
      </c>
      <c r="O297">
        <f>(I297*21)/100</f>
        <v>0</v>
      </c>
      <c r="P297" t="s">
        <v>27</v>
      </c>
    </row>
    <row r="298" spans="1:16" x14ac:dyDescent="0.2">
      <c r="A298" s="26" t="s">
        <v>52</v>
      </c>
      <c r="E298" s="27" t="s">
        <v>1329</v>
      </c>
      <c r="H298" s="49"/>
    </row>
    <row r="299" spans="1:16" x14ac:dyDescent="0.2">
      <c r="A299" s="30" t="s">
        <v>54</v>
      </c>
      <c r="E299" s="29" t="s">
        <v>49</v>
      </c>
      <c r="H299" s="49"/>
    </row>
    <row r="300" spans="1:16" x14ac:dyDescent="0.2">
      <c r="A300" s="17" t="s">
        <v>47</v>
      </c>
      <c r="B300" s="22" t="s">
        <v>474</v>
      </c>
      <c r="C300" s="22" t="s">
        <v>1330</v>
      </c>
      <c r="D300" s="17" t="s">
        <v>49</v>
      </c>
      <c r="E300" s="23" t="s">
        <v>1331</v>
      </c>
      <c r="F300" s="24" t="s">
        <v>383</v>
      </c>
      <c r="G300" s="25">
        <v>2</v>
      </c>
      <c r="H300" s="48"/>
      <c r="I300" s="25">
        <f>ROUND(ROUND(H300,1)*ROUND(G300,1),1)</f>
        <v>0</v>
      </c>
      <c r="O300">
        <f>(I300*21)/100</f>
        <v>0</v>
      </c>
      <c r="P300" t="s">
        <v>27</v>
      </c>
    </row>
    <row r="301" spans="1:16" ht="25.5" x14ac:dyDescent="0.2">
      <c r="A301" s="26" t="s">
        <v>52</v>
      </c>
      <c r="E301" s="27" t="s">
        <v>1332</v>
      </c>
      <c r="H301" s="49"/>
    </row>
    <row r="302" spans="1:16" x14ac:dyDescent="0.2">
      <c r="A302" s="30" t="s">
        <v>54</v>
      </c>
      <c r="E302" s="29" t="s">
        <v>49</v>
      </c>
      <c r="H302" s="49"/>
    </row>
    <row r="303" spans="1:16" x14ac:dyDescent="0.2">
      <c r="A303" s="17" t="s">
        <v>222</v>
      </c>
      <c r="B303" s="22" t="s">
        <v>475</v>
      </c>
      <c r="C303" s="22" t="s">
        <v>1333</v>
      </c>
      <c r="D303" s="17" t="s">
        <v>49</v>
      </c>
      <c r="E303" s="23" t="s">
        <v>1334</v>
      </c>
      <c r="F303" s="24" t="s">
        <v>383</v>
      </c>
      <c r="G303" s="25">
        <v>2</v>
      </c>
      <c r="H303" s="48"/>
      <c r="I303" s="25">
        <f>ROUND(ROUND(H303,1)*ROUND(G303,1),1)</f>
        <v>0</v>
      </c>
      <c r="O303">
        <f>(I303*21)/100</f>
        <v>0</v>
      </c>
      <c r="P303" t="s">
        <v>27</v>
      </c>
    </row>
    <row r="304" spans="1:16" x14ac:dyDescent="0.2">
      <c r="A304" s="26" t="s">
        <v>52</v>
      </c>
      <c r="E304" s="27" t="s">
        <v>1335</v>
      </c>
      <c r="H304" s="49"/>
    </row>
    <row r="305" spans="1:16" x14ac:dyDescent="0.2">
      <c r="A305" s="30" t="s">
        <v>54</v>
      </c>
      <c r="E305" s="29" t="s">
        <v>49</v>
      </c>
      <c r="H305" s="49"/>
    </row>
    <row r="306" spans="1:16" x14ac:dyDescent="0.2">
      <c r="A306" s="17" t="s">
        <v>47</v>
      </c>
      <c r="B306" s="22" t="s">
        <v>479</v>
      </c>
      <c r="C306" s="22" t="s">
        <v>1126</v>
      </c>
      <c r="D306" s="17" t="s">
        <v>49</v>
      </c>
      <c r="E306" s="23" t="s">
        <v>1127</v>
      </c>
      <c r="F306" s="24" t="s">
        <v>140</v>
      </c>
      <c r="G306" s="25">
        <v>10.5</v>
      </c>
      <c r="H306" s="48"/>
      <c r="I306" s="25">
        <f>ROUND(ROUND(H306,1)*ROUND(G306,1),1)</f>
        <v>0</v>
      </c>
      <c r="O306">
        <f>(I306*21)/100</f>
        <v>0</v>
      </c>
      <c r="P306" t="s">
        <v>27</v>
      </c>
    </row>
    <row r="307" spans="1:16" x14ac:dyDescent="0.2">
      <c r="A307" s="26" t="s">
        <v>52</v>
      </c>
      <c r="E307" s="27" t="s">
        <v>1336</v>
      </c>
      <c r="H307" s="49"/>
    </row>
    <row r="308" spans="1:16" x14ac:dyDescent="0.2">
      <c r="A308" s="30" t="s">
        <v>54</v>
      </c>
      <c r="E308" s="29" t="s">
        <v>49</v>
      </c>
      <c r="H308" s="49"/>
    </row>
    <row r="309" spans="1:16" x14ac:dyDescent="0.2">
      <c r="A309" s="17" t="s">
        <v>47</v>
      </c>
      <c r="B309" s="22" t="s">
        <v>483</v>
      </c>
      <c r="C309" s="22" t="s">
        <v>1129</v>
      </c>
      <c r="D309" s="17" t="s">
        <v>404</v>
      </c>
      <c r="E309" s="23" t="s">
        <v>1130</v>
      </c>
      <c r="F309" s="24" t="s">
        <v>140</v>
      </c>
      <c r="G309" s="25">
        <v>10.5</v>
      </c>
      <c r="H309" s="48"/>
      <c r="I309" s="25">
        <f>ROUND(ROUND(H309,1)*ROUND(G309,1),1)</f>
        <v>0</v>
      </c>
      <c r="O309">
        <f>(I309*21)/100</f>
        <v>0</v>
      </c>
      <c r="P309" t="s">
        <v>27</v>
      </c>
    </row>
    <row r="310" spans="1:16" x14ac:dyDescent="0.2">
      <c r="A310" s="26" t="s">
        <v>52</v>
      </c>
      <c r="E310" s="27" t="s">
        <v>1337</v>
      </c>
      <c r="H310" s="49"/>
    </row>
    <row r="311" spans="1:16" x14ac:dyDescent="0.2">
      <c r="A311" s="30" t="s">
        <v>54</v>
      </c>
      <c r="E311" s="29" t="s">
        <v>49</v>
      </c>
      <c r="H311" s="49"/>
    </row>
    <row r="312" spans="1:16" x14ac:dyDescent="0.2">
      <c r="A312" s="17" t="s">
        <v>47</v>
      </c>
      <c r="B312" s="22" t="s">
        <v>487</v>
      </c>
      <c r="C312" s="22" t="s">
        <v>1338</v>
      </c>
      <c r="D312" s="17" t="s">
        <v>49</v>
      </c>
      <c r="E312" s="23" t="s">
        <v>1339</v>
      </c>
      <c r="F312" s="24" t="s">
        <v>383</v>
      </c>
      <c r="G312" s="25">
        <v>1</v>
      </c>
      <c r="H312" s="48"/>
      <c r="I312" s="25">
        <f>ROUND(ROUND(H312,1)*ROUND(G312,1),1)</f>
        <v>0</v>
      </c>
      <c r="O312">
        <f>(I312*21)/100</f>
        <v>0</v>
      </c>
      <c r="P312" t="s">
        <v>27</v>
      </c>
    </row>
    <row r="313" spans="1:16" ht="38.25" x14ac:dyDescent="0.2">
      <c r="A313" s="26" t="s">
        <v>52</v>
      </c>
      <c r="E313" s="27" t="s">
        <v>1340</v>
      </c>
      <c r="H313" s="49"/>
    </row>
    <row r="314" spans="1:16" x14ac:dyDescent="0.2">
      <c r="A314" s="30" t="s">
        <v>54</v>
      </c>
      <c r="E314" s="29" t="s">
        <v>49</v>
      </c>
      <c r="H314" s="49"/>
    </row>
    <row r="315" spans="1:16" x14ac:dyDescent="0.2">
      <c r="A315" s="17" t="s">
        <v>47</v>
      </c>
      <c r="B315" s="22" t="s">
        <v>491</v>
      </c>
      <c r="C315" s="22" t="s">
        <v>1341</v>
      </c>
      <c r="D315" s="17" t="s">
        <v>49</v>
      </c>
      <c r="E315" s="23" t="s">
        <v>1342</v>
      </c>
      <c r="F315" s="24" t="s">
        <v>383</v>
      </c>
      <c r="G315" s="25">
        <v>2</v>
      </c>
      <c r="H315" s="48"/>
      <c r="I315" s="25">
        <f>ROUND(ROUND(H315,1)*ROUND(G315,1),1)</f>
        <v>0</v>
      </c>
      <c r="O315">
        <f>(I315*21)/100</f>
        <v>0</v>
      </c>
      <c r="P315" t="s">
        <v>27</v>
      </c>
    </row>
    <row r="316" spans="1:16" ht="25.5" x14ac:dyDescent="0.2">
      <c r="A316" s="26" t="s">
        <v>52</v>
      </c>
      <c r="E316" s="27" t="s">
        <v>1343</v>
      </c>
      <c r="H316" s="49"/>
    </row>
    <row r="317" spans="1:16" x14ac:dyDescent="0.2">
      <c r="A317" s="30" t="s">
        <v>54</v>
      </c>
      <c r="E317" s="29" t="s">
        <v>49</v>
      </c>
      <c r="H317" s="49"/>
    </row>
    <row r="318" spans="1:16" x14ac:dyDescent="0.2">
      <c r="A318" s="17" t="s">
        <v>222</v>
      </c>
      <c r="B318" s="22" t="s">
        <v>495</v>
      </c>
      <c r="C318" s="22" t="s">
        <v>1344</v>
      </c>
      <c r="D318" s="17" t="s">
        <v>49</v>
      </c>
      <c r="E318" s="23" t="s">
        <v>1345</v>
      </c>
      <c r="F318" s="24" t="s">
        <v>383</v>
      </c>
      <c r="G318" s="25">
        <v>2</v>
      </c>
      <c r="H318" s="48"/>
      <c r="I318" s="25">
        <f>ROUND(ROUND(H318,1)*ROUND(G318,1),1)</f>
        <v>0</v>
      </c>
      <c r="O318">
        <f>(I318*21)/100</f>
        <v>0</v>
      </c>
      <c r="P318" t="s">
        <v>27</v>
      </c>
    </row>
    <row r="319" spans="1:16" x14ac:dyDescent="0.2">
      <c r="A319" s="26" t="s">
        <v>52</v>
      </c>
      <c r="E319" s="27" t="s">
        <v>1137</v>
      </c>
      <c r="H319" s="49"/>
    </row>
    <row r="320" spans="1:16" x14ac:dyDescent="0.2">
      <c r="A320" s="30" t="s">
        <v>54</v>
      </c>
      <c r="E320" s="29" t="s">
        <v>49</v>
      </c>
      <c r="H320" s="49"/>
    </row>
    <row r="321" spans="1:18" x14ac:dyDescent="0.2">
      <c r="A321" s="17" t="s">
        <v>47</v>
      </c>
      <c r="B321" s="22" t="s">
        <v>499</v>
      </c>
      <c r="C321" s="22" t="s">
        <v>500</v>
      </c>
      <c r="D321" s="17" t="s">
        <v>49</v>
      </c>
      <c r="E321" s="23" t="s">
        <v>501</v>
      </c>
      <c r="F321" s="24" t="s">
        <v>140</v>
      </c>
      <c r="G321" s="25">
        <v>416.1</v>
      </c>
      <c r="H321" s="48"/>
      <c r="I321" s="25">
        <f>ROUND(ROUND(H321,1)*ROUND(G321,1),1)</f>
        <v>0</v>
      </c>
      <c r="O321">
        <f>(I321*21)/100</f>
        <v>0</v>
      </c>
      <c r="P321" t="s">
        <v>27</v>
      </c>
    </row>
    <row r="322" spans="1:18" ht="25.5" x14ac:dyDescent="0.2">
      <c r="A322" s="26" t="s">
        <v>52</v>
      </c>
      <c r="E322" s="27" t="s">
        <v>502</v>
      </c>
      <c r="H322" s="49"/>
    </row>
    <row r="323" spans="1:18" x14ac:dyDescent="0.2">
      <c r="A323" s="28" t="s">
        <v>54</v>
      </c>
      <c r="E323" s="29" t="s">
        <v>1346</v>
      </c>
      <c r="H323" s="49"/>
    </row>
    <row r="324" spans="1:18" ht="12.75" customHeight="1" x14ac:dyDescent="0.2">
      <c r="A324" s="5" t="s">
        <v>45</v>
      </c>
      <c r="B324" s="5"/>
      <c r="C324" s="32" t="s">
        <v>42</v>
      </c>
      <c r="D324" s="5"/>
      <c r="E324" s="20" t="s">
        <v>503</v>
      </c>
      <c r="F324" s="5"/>
      <c r="G324" s="5"/>
      <c r="H324" s="50"/>
      <c r="I324" s="33">
        <f>0+Q324</f>
        <v>0</v>
      </c>
      <c r="O324">
        <f>0+R324</f>
        <v>0</v>
      </c>
      <c r="Q324">
        <f>0+I325+I328+I331+I334+I337+I340+I343+I346+I349+I352+I355+I358+I361+I364+I367+I370+I373+I376+I379+I382+I385+I388</f>
        <v>0</v>
      </c>
      <c r="R324">
        <f>0+O325+O328+O331+O334+O337+O340+O343+O346+O349+O352+O355+O358+O361+O364+O367+O370+O373+O376+O379+O382+O385+O388</f>
        <v>0</v>
      </c>
    </row>
    <row r="325" spans="1:18" ht="25.5" x14ac:dyDescent="0.2">
      <c r="A325" s="17" t="s">
        <v>47</v>
      </c>
      <c r="B325" s="22" t="s">
        <v>504</v>
      </c>
      <c r="C325" s="22" t="s">
        <v>505</v>
      </c>
      <c r="D325" s="17" t="s">
        <v>49</v>
      </c>
      <c r="E325" s="23" t="s">
        <v>506</v>
      </c>
      <c r="F325" s="24" t="s">
        <v>140</v>
      </c>
      <c r="G325" s="25">
        <v>64.599999999999994</v>
      </c>
      <c r="H325" s="48"/>
      <c r="I325" s="25">
        <f>ROUND(ROUND(H325,1)*ROUND(G325,1),1)</f>
        <v>0</v>
      </c>
      <c r="O325">
        <f>(I325*21)/100</f>
        <v>0</v>
      </c>
      <c r="P325" t="s">
        <v>27</v>
      </c>
    </row>
    <row r="326" spans="1:18" ht="25.5" x14ac:dyDescent="0.2">
      <c r="A326" s="26" t="s">
        <v>52</v>
      </c>
      <c r="E326" s="27" t="s">
        <v>1347</v>
      </c>
      <c r="H326" s="49"/>
    </row>
    <row r="327" spans="1:18" x14ac:dyDescent="0.2">
      <c r="A327" s="30" t="s">
        <v>54</v>
      </c>
      <c r="E327" s="29" t="s">
        <v>1348</v>
      </c>
      <c r="H327" s="49"/>
    </row>
    <row r="328" spans="1:18" x14ac:dyDescent="0.2">
      <c r="A328" s="17" t="s">
        <v>222</v>
      </c>
      <c r="B328" s="22" t="s">
        <v>508</v>
      </c>
      <c r="C328" s="22" t="s">
        <v>509</v>
      </c>
      <c r="D328" s="17" t="s">
        <v>49</v>
      </c>
      <c r="E328" s="23" t="s">
        <v>510</v>
      </c>
      <c r="F328" s="24" t="s">
        <v>159</v>
      </c>
      <c r="G328" s="25">
        <v>12.9</v>
      </c>
      <c r="H328" s="48"/>
      <c r="I328" s="25">
        <f>ROUND(ROUND(H328,1)*ROUND(G328,1),1)</f>
        <v>0</v>
      </c>
      <c r="O328">
        <f>(I328*21)/100</f>
        <v>0</v>
      </c>
      <c r="P328" t="s">
        <v>27</v>
      </c>
    </row>
    <row r="329" spans="1:18" x14ac:dyDescent="0.2">
      <c r="A329" s="26" t="s">
        <v>52</v>
      </c>
      <c r="E329" s="27" t="s">
        <v>511</v>
      </c>
      <c r="H329" s="49"/>
    </row>
    <row r="330" spans="1:18" x14ac:dyDescent="0.2">
      <c r="A330" s="30" t="s">
        <v>54</v>
      </c>
      <c r="E330" s="29" t="s">
        <v>1349</v>
      </c>
      <c r="H330" s="49"/>
    </row>
    <row r="331" spans="1:18" x14ac:dyDescent="0.2">
      <c r="A331" s="17" t="s">
        <v>222</v>
      </c>
      <c r="B331" s="22" t="s">
        <v>512</v>
      </c>
      <c r="C331" s="22" t="s">
        <v>513</v>
      </c>
      <c r="D331" s="17" t="s">
        <v>49</v>
      </c>
      <c r="E331" s="23" t="s">
        <v>514</v>
      </c>
      <c r="F331" s="24" t="s">
        <v>140</v>
      </c>
      <c r="G331" s="25">
        <v>64.599999999999994</v>
      </c>
      <c r="H331" s="48"/>
      <c r="I331" s="25">
        <f>ROUND(ROUND(H331,1)*ROUND(G331,1),1)</f>
        <v>0</v>
      </c>
      <c r="O331">
        <f>(I331*21)/100</f>
        <v>0</v>
      </c>
      <c r="P331" t="s">
        <v>27</v>
      </c>
    </row>
    <row r="332" spans="1:18" x14ac:dyDescent="0.2">
      <c r="A332" s="26" t="s">
        <v>52</v>
      </c>
      <c r="E332" s="27" t="s">
        <v>515</v>
      </c>
      <c r="H332" s="49"/>
    </row>
    <row r="333" spans="1:18" x14ac:dyDescent="0.2">
      <c r="A333" s="30" t="s">
        <v>54</v>
      </c>
      <c r="E333" s="29" t="s">
        <v>49</v>
      </c>
      <c r="H333" s="49"/>
    </row>
    <row r="334" spans="1:18" ht="25.5" x14ac:dyDescent="0.2">
      <c r="A334" s="17" t="s">
        <v>47</v>
      </c>
      <c r="B334" s="22" t="s">
        <v>516</v>
      </c>
      <c r="C334" s="22" t="s">
        <v>517</v>
      </c>
      <c r="D334" s="17" t="s">
        <v>49</v>
      </c>
      <c r="E334" s="23" t="s">
        <v>518</v>
      </c>
      <c r="F334" s="24" t="s">
        <v>140</v>
      </c>
      <c r="G334" s="25">
        <v>3.4</v>
      </c>
      <c r="H334" s="48"/>
      <c r="I334" s="25">
        <f>ROUND(ROUND(H334,1)*ROUND(G334,1),1)</f>
        <v>0</v>
      </c>
      <c r="O334">
        <f>(I334*21)/100</f>
        <v>0</v>
      </c>
      <c r="P334" t="s">
        <v>27</v>
      </c>
    </row>
    <row r="335" spans="1:18" ht="25.5" x14ac:dyDescent="0.2">
      <c r="A335" s="26" t="s">
        <v>52</v>
      </c>
      <c r="E335" s="27" t="s">
        <v>1350</v>
      </c>
      <c r="H335" s="49"/>
    </row>
    <row r="336" spans="1:18" x14ac:dyDescent="0.2">
      <c r="A336" s="30" t="s">
        <v>54</v>
      </c>
      <c r="E336" s="29" t="s">
        <v>1351</v>
      </c>
      <c r="H336" s="49"/>
    </row>
    <row r="337" spans="1:16" x14ac:dyDescent="0.2">
      <c r="A337" s="17" t="s">
        <v>222</v>
      </c>
      <c r="B337" s="22" t="s">
        <v>520</v>
      </c>
      <c r="C337" s="22" t="s">
        <v>509</v>
      </c>
      <c r="D337" s="17" t="s">
        <v>49</v>
      </c>
      <c r="E337" s="23" t="s">
        <v>510</v>
      </c>
      <c r="F337" s="24" t="s">
        <v>159</v>
      </c>
      <c r="G337" s="25">
        <v>0.7</v>
      </c>
      <c r="H337" s="48"/>
      <c r="I337" s="25">
        <f>ROUND(ROUND(H337,1)*ROUND(G337,1),1)</f>
        <v>0</v>
      </c>
      <c r="O337">
        <f>(I337*21)/100</f>
        <v>0</v>
      </c>
      <c r="P337" t="s">
        <v>27</v>
      </c>
    </row>
    <row r="338" spans="1:16" x14ac:dyDescent="0.2">
      <c r="A338" s="26" t="s">
        <v>52</v>
      </c>
      <c r="E338" s="27" t="s">
        <v>511</v>
      </c>
      <c r="H338" s="49"/>
    </row>
    <row r="339" spans="1:16" x14ac:dyDescent="0.2">
      <c r="A339" s="30" t="s">
        <v>54</v>
      </c>
      <c r="E339" s="29" t="s">
        <v>1352</v>
      </c>
      <c r="H339" s="49"/>
    </row>
    <row r="340" spans="1:16" x14ac:dyDescent="0.2">
      <c r="A340" s="17" t="s">
        <v>47</v>
      </c>
      <c r="B340" s="22" t="s">
        <v>521</v>
      </c>
      <c r="C340" s="22" t="s">
        <v>522</v>
      </c>
      <c r="D340" s="17" t="s">
        <v>49</v>
      </c>
      <c r="E340" s="23" t="s">
        <v>523</v>
      </c>
      <c r="F340" s="24" t="s">
        <v>140</v>
      </c>
      <c r="G340" s="25">
        <v>22.1</v>
      </c>
      <c r="H340" s="48"/>
      <c r="I340" s="25">
        <f>ROUND(ROUND(H340,1)*ROUND(G340,1),1)</f>
        <v>0</v>
      </c>
      <c r="O340">
        <f>(I340*21)/100</f>
        <v>0</v>
      </c>
      <c r="P340" t="s">
        <v>27</v>
      </c>
    </row>
    <row r="341" spans="1:16" ht="25.5" x14ac:dyDescent="0.2">
      <c r="A341" s="26" t="s">
        <v>52</v>
      </c>
      <c r="E341" s="27" t="s">
        <v>1353</v>
      </c>
      <c r="H341" s="49"/>
    </row>
    <row r="342" spans="1:16" x14ac:dyDescent="0.2">
      <c r="A342" s="30" t="s">
        <v>54</v>
      </c>
      <c r="E342" s="29" t="s">
        <v>1201</v>
      </c>
      <c r="H342" s="49"/>
    </row>
    <row r="343" spans="1:16" x14ac:dyDescent="0.2">
      <c r="A343" s="17" t="s">
        <v>222</v>
      </c>
      <c r="B343" s="22" t="s">
        <v>525</v>
      </c>
      <c r="C343" s="22" t="s">
        <v>509</v>
      </c>
      <c r="D343" s="17" t="s">
        <v>49</v>
      </c>
      <c r="E343" s="23" t="s">
        <v>510</v>
      </c>
      <c r="F343" s="24" t="s">
        <v>159</v>
      </c>
      <c r="G343" s="25">
        <v>4.4000000000000004</v>
      </c>
      <c r="H343" s="48"/>
      <c r="I343" s="25">
        <f>ROUND(ROUND(H343,1)*ROUND(G343,1),1)</f>
        <v>0</v>
      </c>
      <c r="O343">
        <f>(I343*21)/100</f>
        <v>0</v>
      </c>
      <c r="P343" t="s">
        <v>27</v>
      </c>
    </row>
    <row r="344" spans="1:16" x14ac:dyDescent="0.2">
      <c r="A344" s="26" t="s">
        <v>52</v>
      </c>
      <c r="E344" s="27" t="s">
        <v>511</v>
      </c>
      <c r="H344" s="49"/>
    </row>
    <row r="345" spans="1:16" x14ac:dyDescent="0.2">
      <c r="A345" s="30" t="s">
        <v>54</v>
      </c>
      <c r="E345" s="29" t="s">
        <v>1354</v>
      </c>
      <c r="H345" s="49"/>
    </row>
    <row r="346" spans="1:16" x14ac:dyDescent="0.2">
      <c r="A346" s="17" t="s">
        <v>222</v>
      </c>
      <c r="B346" s="22" t="s">
        <v>526</v>
      </c>
      <c r="C346" s="22" t="s">
        <v>527</v>
      </c>
      <c r="D346" s="17" t="s">
        <v>49</v>
      </c>
      <c r="E346" s="23" t="s">
        <v>528</v>
      </c>
      <c r="F346" s="24" t="s">
        <v>140</v>
      </c>
      <c r="G346" s="25">
        <v>44.2</v>
      </c>
      <c r="H346" s="48"/>
      <c r="I346" s="25">
        <f>ROUND(ROUND(H346,1)*ROUND(G346,1),1)</f>
        <v>0</v>
      </c>
      <c r="O346">
        <f>(I346*21)/100</f>
        <v>0</v>
      </c>
      <c r="P346" t="s">
        <v>27</v>
      </c>
    </row>
    <row r="347" spans="1:16" x14ac:dyDescent="0.2">
      <c r="A347" s="26" t="s">
        <v>52</v>
      </c>
      <c r="E347" s="27" t="s">
        <v>529</v>
      </c>
      <c r="H347" s="49"/>
    </row>
    <row r="348" spans="1:16" x14ac:dyDescent="0.2">
      <c r="A348" s="30" t="s">
        <v>54</v>
      </c>
      <c r="E348" s="29" t="s">
        <v>1355</v>
      </c>
      <c r="H348" s="49"/>
    </row>
    <row r="349" spans="1:16" x14ac:dyDescent="0.2">
      <c r="A349" s="17" t="s">
        <v>47</v>
      </c>
      <c r="B349" s="22" t="s">
        <v>530</v>
      </c>
      <c r="C349" s="22" t="s">
        <v>531</v>
      </c>
      <c r="D349" s="17" t="s">
        <v>49</v>
      </c>
      <c r="E349" s="23" t="s">
        <v>532</v>
      </c>
      <c r="F349" s="24" t="s">
        <v>140</v>
      </c>
      <c r="G349" s="25">
        <v>109.1</v>
      </c>
      <c r="H349" s="48"/>
      <c r="I349" s="25">
        <f>ROUND(ROUND(H349,1)*ROUND(G349,1),1)</f>
        <v>0</v>
      </c>
      <c r="O349">
        <f>(I349*21)/100</f>
        <v>0</v>
      </c>
      <c r="P349" t="s">
        <v>27</v>
      </c>
    </row>
    <row r="350" spans="1:16" ht="25.5" x14ac:dyDescent="0.2">
      <c r="A350" s="26" t="s">
        <v>52</v>
      </c>
      <c r="E350" s="27" t="s">
        <v>533</v>
      </c>
      <c r="H350" s="49"/>
    </row>
    <row r="351" spans="1:16" ht="63.75" x14ac:dyDescent="0.2">
      <c r="A351" s="30" t="s">
        <v>54</v>
      </c>
      <c r="E351" s="29" t="s">
        <v>1356</v>
      </c>
      <c r="H351" s="49"/>
    </row>
    <row r="352" spans="1:16" x14ac:dyDescent="0.2">
      <c r="A352" s="17" t="s">
        <v>47</v>
      </c>
      <c r="B352" s="22" t="s">
        <v>535</v>
      </c>
      <c r="C352" s="22" t="s">
        <v>536</v>
      </c>
      <c r="D352" s="17" t="s">
        <v>49</v>
      </c>
      <c r="E352" s="23" t="s">
        <v>537</v>
      </c>
      <c r="F352" s="24" t="s">
        <v>140</v>
      </c>
      <c r="G352" s="25">
        <v>283</v>
      </c>
      <c r="H352" s="48"/>
      <c r="I352" s="25">
        <f>ROUND(ROUND(H352,1)*ROUND(G352,1),1)</f>
        <v>0</v>
      </c>
      <c r="O352">
        <f>(I352*21)/100</f>
        <v>0</v>
      </c>
      <c r="P352" t="s">
        <v>27</v>
      </c>
    </row>
    <row r="353" spans="1:16" ht="38.25" x14ac:dyDescent="0.2">
      <c r="A353" s="26" t="s">
        <v>52</v>
      </c>
      <c r="E353" s="27" t="s">
        <v>1357</v>
      </c>
      <c r="H353" s="49"/>
    </row>
    <row r="354" spans="1:16" ht="25.5" x14ac:dyDescent="0.2">
      <c r="A354" s="30" t="s">
        <v>54</v>
      </c>
      <c r="E354" s="29" t="s">
        <v>1358</v>
      </c>
      <c r="H354" s="49"/>
    </row>
    <row r="355" spans="1:16" x14ac:dyDescent="0.2">
      <c r="A355" s="17" t="s">
        <v>47</v>
      </c>
      <c r="B355" s="22" t="s">
        <v>540</v>
      </c>
      <c r="C355" s="22" t="s">
        <v>900</v>
      </c>
      <c r="D355" s="17" t="s">
        <v>49</v>
      </c>
      <c r="E355" s="23" t="s">
        <v>901</v>
      </c>
      <c r="F355" s="24" t="s">
        <v>140</v>
      </c>
      <c r="G355" s="25">
        <v>5.6</v>
      </c>
      <c r="H355" s="48"/>
      <c r="I355" s="25">
        <f>ROUND(ROUND(H355,1)*ROUND(G355,1),1)</f>
        <v>0</v>
      </c>
      <c r="O355">
        <f>(I355*21)/100</f>
        <v>0</v>
      </c>
      <c r="P355" t="s">
        <v>27</v>
      </c>
    </row>
    <row r="356" spans="1:16" ht="25.5" x14ac:dyDescent="0.2">
      <c r="A356" s="26" t="s">
        <v>52</v>
      </c>
      <c r="E356" s="27" t="s">
        <v>1359</v>
      </c>
      <c r="H356" s="49"/>
    </row>
    <row r="357" spans="1:16" x14ac:dyDescent="0.2">
      <c r="A357" s="30" t="s">
        <v>54</v>
      </c>
      <c r="E357" s="29" t="s">
        <v>1360</v>
      </c>
      <c r="H357" s="49"/>
    </row>
    <row r="358" spans="1:16" x14ac:dyDescent="0.2">
      <c r="A358" s="17" t="s">
        <v>47</v>
      </c>
      <c r="B358" s="22" t="s">
        <v>544</v>
      </c>
      <c r="C358" s="22" t="s">
        <v>541</v>
      </c>
      <c r="D358" s="17" t="s">
        <v>49</v>
      </c>
      <c r="E358" s="23" t="s">
        <v>542</v>
      </c>
      <c r="F358" s="24" t="s">
        <v>140</v>
      </c>
      <c r="G358" s="25">
        <v>109.1</v>
      </c>
      <c r="H358" s="48"/>
      <c r="I358" s="25">
        <f>ROUND(ROUND(H358,1)*ROUND(G358,1),1)</f>
        <v>0</v>
      </c>
      <c r="O358">
        <f>(I358*21)/100</f>
        <v>0</v>
      </c>
      <c r="P358" t="s">
        <v>27</v>
      </c>
    </row>
    <row r="359" spans="1:16" ht="25.5" x14ac:dyDescent="0.2">
      <c r="A359" s="26" t="s">
        <v>52</v>
      </c>
      <c r="E359" s="27" t="s">
        <v>543</v>
      </c>
      <c r="H359" s="49"/>
    </row>
    <row r="360" spans="1:16" ht="63.75" x14ac:dyDescent="0.2">
      <c r="A360" s="30" t="s">
        <v>54</v>
      </c>
      <c r="E360" s="29" t="s">
        <v>1356</v>
      </c>
      <c r="H360" s="49"/>
    </row>
    <row r="361" spans="1:16" x14ac:dyDescent="0.2">
      <c r="A361" s="17" t="s">
        <v>47</v>
      </c>
      <c r="B361" s="22" t="s">
        <v>548</v>
      </c>
      <c r="C361" s="22" t="s">
        <v>771</v>
      </c>
      <c r="D361" s="17" t="s">
        <v>49</v>
      </c>
      <c r="E361" s="23" t="s">
        <v>772</v>
      </c>
      <c r="F361" s="24" t="s">
        <v>140</v>
      </c>
      <c r="G361" s="25">
        <v>6.8</v>
      </c>
      <c r="H361" s="48"/>
      <c r="I361" s="25">
        <f>ROUND(ROUND(H361,1)*ROUND(G361,1),1)</f>
        <v>0</v>
      </c>
      <c r="O361">
        <f>(I361*21)/100</f>
        <v>0</v>
      </c>
      <c r="P361" t="s">
        <v>27</v>
      </c>
    </row>
    <row r="362" spans="1:16" ht="25.5" x14ac:dyDescent="0.2">
      <c r="A362" s="26" t="s">
        <v>52</v>
      </c>
      <c r="E362" s="27" t="s">
        <v>1361</v>
      </c>
      <c r="H362" s="49"/>
    </row>
    <row r="363" spans="1:16" x14ac:dyDescent="0.2">
      <c r="A363" s="30" t="s">
        <v>54</v>
      </c>
      <c r="E363" s="29" t="s">
        <v>1362</v>
      </c>
      <c r="H363" s="49"/>
    </row>
    <row r="364" spans="1:16" x14ac:dyDescent="0.2">
      <c r="A364" s="17" t="s">
        <v>222</v>
      </c>
      <c r="B364" s="22" t="s">
        <v>553</v>
      </c>
      <c r="C364" s="22" t="s">
        <v>509</v>
      </c>
      <c r="D364" s="17" t="s">
        <v>49</v>
      </c>
      <c r="E364" s="23" t="s">
        <v>510</v>
      </c>
      <c r="F364" s="24" t="s">
        <v>159</v>
      </c>
      <c r="G364" s="25">
        <v>1.2</v>
      </c>
      <c r="H364" s="48"/>
      <c r="I364" s="25">
        <f>ROUND(ROUND(H364,1)*ROUND(G364,1),1)</f>
        <v>0</v>
      </c>
      <c r="O364">
        <f>(I364*21)/100</f>
        <v>0</v>
      </c>
      <c r="P364" t="s">
        <v>27</v>
      </c>
    </row>
    <row r="365" spans="1:16" x14ac:dyDescent="0.2">
      <c r="A365" s="26" t="s">
        <v>52</v>
      </c>
      <c r="E365" s="27" t="s">
        <v>774</v>
      </c>
      <c r="H365" s="49"/>
    </row>
    <row r="366" spans="1:16" x14ac:dyDescent="0.2">
      <c r="A366" s="30" t="s">
        <v>54</v>
      </c>
      <c r="E366" s="29" t="s">
        <v>1363</v>
      </c>
      <c r="H366" s="49"/>
    </row>
    <row r="367" spans="1:16" x14ac:dyDescent="0.2">
      <c r="A367" s="17" t="s">
        <v>222</v>
      </c>
      <c r="B367" s="22" t="s">
        <v>558</v>
      </c>
      <c r="C367" s="22" t="s">
        <v>776</v>
      </c>
      <c r="D367" s="17" t="s">
        <v>49</v>
      </c>
      <c r="E367" s="23" t="s">
        <v>777</v>
      </c>
      <c r="F367" s="24" t="s">
        <v>140</v>
      </c>
      <c r="G367" s="25">
        <v>20</v>
      </c>
      <c r="H367" s="48"/>
      <c r="I367" s="25">
        <f>ROUND(ROUND(H367,1)*ROUND(G367,1),1)</f>
        <v>0</v>
      </c>
      <c r="O367">
        <f>(I367*21)/100</f>
        <v>0</v>
      </c>
      <c r="P367" t="s">
        <v>27</v>
      </c>
    </row>
    <row r="368" spans="1:16" x14ac:dyDescent="0.2">
      <c r="A368" s="26" t="s">
        <v>52</v>
      </c>
      <c r="E368" s="27" t="s">
        <v>778</v>
      </c>
      <c r="H368" s="49"/>
    </row>
    <row r="369" spans="1:16" x14ac:dyDescent="0.2">
      <c r="A369" s="30" t="s">
        <v>54</v>
      </c>
      <c r="E369" s="29" t="s">
        <v>1364</v>
      </c>
      <c r="H369" s="49"/>
    </row>
    <row r="370" spans="1:16" x14ac:dyDescent="0.2">
      <c r="A370" s="17" t="s">
        <v>47</v>
      </c>
      <c r="B370" s="22" t="s">
        <v>563</v>
      </c>
      <c r="C370" s="22" t="s">
        <v>545</v>
      </c>
      <c r="D370" s="17" t="s">
        <v>49</v>
      </c>
      <c r="E370" s="23" t="s">
        <v>546</v>
      </c>
      <c r="F370" s="24" t="s">
        <v>213</v>
      </c>
      <c r="G370" s="25">
        <v>198.9</v>
      </c>
      <c r="H370" s="48"/>
      <c r="I370" s="25">
        <f>ROUND(ROUND(H370,1)*ROUND(G370,1),1)</f>
        <v>0</v>
      </c>
      <c r="O370">
        <f>(I370*21)/100</f>
        <v>0</v>
      </c>
      <c r="P370" t="s">
        <v>27</v>
      </c>
    </row>
    <row r="371" spans="1:16" x14ac:dyDescent="0.2">
      <c r="A371" s="26" t="s">
        <v>52</v>
      </c>
      <c r="E371" s="27" t="s">
        <v>547</v>
      </c>
      <c r="H371" s="49"/>
    </row>
    <row r="372" spans="1:16" x14ac:dyDescent="0.2">
      <c r="A372" s="30" t="s">
        <v>54</v>
      </c>
      <c r="E372" s="29" t="s">
        <v>49</v>
      </c>
      <c r="H372" s="49"/>
    </row>
    <row r="373" spans="1:16" ht="25.5" x14ac:dyDescent="0.2">
      <c r="A373" s="17" t="s">
        <v>47</v>
      </c>
      <c r="B373" s="22" t="s">
        <v>273</v>
      </c>
      <c r="C373" s="22" t="s">
        <v>549</v>
      </c>
      <c r="D373" s="17" t="s">
        <v>49</v>
      </c>
      <c r="E373" s="23" t="s">
        <v>550</v>
      </c>
      <c r="F373" s="24" t="s">
        <v>213</v>
      </c>
      <c r="G373" s="25">
        <v>23.9</v>
      </c>
      <c r="H373" s="48"/>
      <c r="I373" s="25">
        <f>ROUND(ROUND(H373,1)*ROUND(G373,1),1)</f>
        <v>0</v>
      </c>
      <c r="O373">
        <f>(I373*21)/100</f>
        <v>0</v>
      </c>
      <c r="P373" t="s">
        <v>27</v>
      </c>
    </row>
    <row r="374" spans="1:16" x14ac:dyDescent="0.2">
      <c r="A374" s="26" t="s">
        <v>52</v>
      </c>
      <c r="E374" s="27" t="s">
        <v>1365</v>
      </c>
      <c r="H374" s="49"/>
    </row>
    <row r="375" spans="1:16" x14ac:dyDescent="0.2">
      <c r="A375" s="30" t="s">
        <v>54</v>
      </c>
      <c r="E375" s="29" t="s">
        <v>1366</v>
      </c>
      <c r="H375" s="49"/>
    </row>
    <row r="376" spans="1:16" ht="25.5" x14ac:dyDescent="0.2">
      <c r="A376" s="17" t="s">
        <v>47</v>
      </c>
      <c r="B376" s="22" t="s">
        <v>278</v>
      </c>
      <c r="C376" s="22" t="s">
        <v>554</v>
      </c>
      <c r="D376" s="17" t="s">
        <v>49</v>
      </c>
      <c r="E376" s="23" t="s">
        <v>555</v>
      </c>
      <c r="F376" s="24" t="s">
        <v>213</v>
      </c>
      <c r="G376" s="25">
        <v>66.099999999999994</v>
      </c>
      <c r="H376" s="48"/>
      <c r="I376" s="25">
        <f>ROUND(ROUND(H376,1)*ROUND(G376,1),1)</f>
        <v>0</v>
      </c>
      <c r="O376">
        <f>(I376*21)/100</f>
        <v>0</v>
      </c>
      <c r="P376" t="s">
        <v>27</v>
      </c>
    </row>
    <row r="377" spans="1:16" x14ac:dyDescent="0.2">
      <c r="A377" s="26" t="s">
        <v>52</v>
      </c>
      <c r="E377" s="27" t="s">
        <v>1367</v>
      </c>
      <c r="H377" s="49"/>
    </row>
    <row r="378" spans="1:16" x14ac:dyDescent="0.2">
      <c r="A378" s="30" t="s">
        <v>54</v>
      </c>
      <c r="E378" s="29" t="s">
        <v>1368</v>
      </c>
      <c r="H378" s="49"/>
    </row>
    <row r="379" spans="1:16" ht="25.5" x14ac:dyDescent="0.2">
      <c r="A379" s="17" t="s">
        <v>47</v>
      </c>
      <c r="B379" s="22" t="s">
        <v>281</v>
      </c>
      <c r="C379" s="22" t="s">
        <v>559</v>
      </c>
      <c r="D379" s="17" t="s">
        <v>49</v>
      </c>
      <c r="E379" s="23" t="s">
        <v>560</v>
      </c>
      <c r="F379" s="24" t="s">
        <v>213</v>
      </c>
      <c r="G379" s="25">
        <v>108.5</v>
      </c>
      <c r="H379" s="48"/>
      <c r="I379" s="25">
        <f>ROUND(ROUND(H379,1)*ROUND(G379,1),1)</f>
        <v>0</v>
      </c>
      <c r="O379">
        <f>(I379*21)/100</f>
        <v>0</v>
      </c>
      <c r="P379" t="s">
        <v>27</v>
      </c>
    </row>
    <row r="380" spans="1:16" x14ac:dyDescent="0.2">
      <c r="A380" s="26" t="s">
        <v>52</v>
      </c>
      <c r="E380" s="27" t="s">
        <v>561</v>
      </c>
      <c r="H380" s="49"/>
    </row>
    <row r="381" spans="1:16" x14ac:dyDescent="0.2">
      <c r="A381" s="30" t="s">
        <v>54</v>
      </c>
      <c r="E381" s="29" t="s">
        <v>1369</v>
      </c>
      <c r="H381" s="49"/>
    </row>
    <row r="382" spans="1:16" x14ac:dyDescent="0.2">
      <c r="A382" s="17" t="s">
        <v>47</v>
      </c>
      <c r="B382" s="22" t="s">
        <v>284</v>
      </c>
      <c r="C382" s="22" t="s">
        <v>564</v>
      </c>
      <c r="D382" s="17" t="s">
        <v>49</v>
      </c>
      <c r="E382" s="23" t="s">
        <v>565</v>
      </c>
      <c r="F382" s="24" t="s">
        <v>213</v>
      </c>
      <c r="G382" s="25">
        <v>155.637878</v>
      </c>
      <c r="H382" s="48"/>
      <c r="I382" s="25">
        <f>ROUND(ROUND(H382,1)*ROUND(G382,1),1)</f>
        <v>0</v>
      </c>
      <c r="O382">
        <f>(I382*21)/100</f>
        <v>0</v>
      </c>
      <c r="P382" t="s">
        <v>27</v>
      </c>
    </row>
    <row r="383" spans="1:16" x14ac:dyDescent="0.2">
      <c r="A383" s="26" t="s">
        <v>52</v>
      </c>
      <c r="E383" s="27" t="s">
        <v>49</v>
      </c>
      <c r="H383" s="49"/>
    </row>
    <row r="384" spans="1:16" x14ac:dyDescent="0.2">
      <c r="A384" s="30" t="s">
        <v>54</v>
      </c>
      <c r="E384" s="29" t="s">
        <v>49</v>
      </c>
      <c r="H384" s="49"/>
    </row>
    <row r="385" spans="1:16" x14ac:dyDescent="0.2">
      <c r="A385" s="17" t="s">
        <v>47</v>
      </c>
      <c r="B385" s="22" t="s">
        <v>1370</v>
      </c>
      <c r="C385" s="22" t="s">
        <v>567</v>
      </c>
      <c r="D385" s="17" t="s">
        <v>49</v>
      </c>
      <c r="E385" s="23" t="s">
        <v>568</v>
      </c>
      <c r="F385" s="24" t="s">
        <v>213</v>
      </c>
      <c r="G385" s="25">
        <v>198.90620000000001</v>
      </c>
      <c r="H385" s="48"/>
      <c r="I385" s="25">
        <f>ROUND(ROUND(H385,1)*ROUND(G385,1),1)</f>
        <v>0</v>
      </c>
      <c r="O385">
        <f>(I385*21)/100</f>
        <v>0</v>
      </c>
      <c r="P385" t="s">
        <v>27</v>
      </c>
    </row>
    <row r="386" spans="1:16" ht="25.5" x14ac:dyDescent="0.2">
      <c r="A386" s="26" t="s">
        <v>52</v>
      </c>
      <c r="E386" s="27" t="s">
        <v>569</v>
      </c>
      <c r="H386" s="49"/>
    </row>
    <row r="387" spans="1:16" x14ac:dyDescent="0.2">
      <c r="A387" s="30" t="s">
        <v>54</v>
      </c>
      <c r="E387" s="29" t="s">
        <v>49</v>
      </c>
      <c r="H387" s="49"/>
    </row>
    <row r="388" spans="1:16" x14ac:dyDescent="0.2">
      <c r="A388" s="17" t="s">
        <v>47</v>
      </c>
      <c r="B388" s="22" t="s">
        <v>1371</v>
      </c>
      <c r="C388" s="22" t="s">
        <v>571</v>
      </c>
      <c r="D388" s="17" t="s">
        <v>49</v>
      </c>
      <c r="E388" s="23" t="s">
        <v>568</v>
      </c>
      <c r="F388" s="24" t="s">
        <v>213</v>
      </c>
      <c r="G388" s="25">
        <v>198.9</v>
      </c>
      <c r="H388" s="48"/>
      <c r="I388" s="25">
        <f>ROUND(ROUND(H388,1)*ROUND(G388,1),1)</f>
        <v>0</v>
      </c>
      <c r="O388">
        <f>(I388*21)/100</f>
        <v>0</v>
      </c>
      <c r="P388" t="s">
        <v>27</v>
      </c>
    </row>
    <row r="389" spans="1:16" ht="25.5" x14ac:dyDescent="0.2">
      <c r="A389" s="26" t="s">
        <v>52</v>
      </c>
      <c r="E389" s="27" t="s">
        <v>572</v>
      </c>
      <c r="H389" s="49"/>
    </row>
    <row r="390" spans="1:16" x14ac:dyDescent="0.2">
      <c r="A390" s="28" t="s">
        <v>54</v>
      </c>
      <c r="E390" s="29" t="s">
        <v>49</v>
      </c>
      <c r="H390" s="49"/>
    </row>
  </sheetData>
  <sheetProtection algorithmName="SHA-512" hashValue="HTv/wuSYEjwNkM6eQyuVObkw61zyAYiMWwjw1xNJIbF5dY9CweFB2SPbgBnWLH4VViriY/x44lE35LbjtwdwyA==" saltValue="Wn9Nals8WT2EuO1YtNqgqg==" spinCount="100000" sheet="1" objects="1" scenarios="1"/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R329"/>
  <sheetViews>
    <sheetView topLeftCell="B1" zoomScaleNormal="100" workbookViewId="0">
      <pane ySplit="8" topLeftCell="A9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0+O9+O127+O137+O159+O178+O293</f>
        <v>0</v>
      </c>
      <c r="P2" t="s">
        <v>26</v>
      </c>
    </row>
    <row r="3" spans="1:18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1372</v>
      </c>
      <c r="I3" s="31">
        <f>0+I9+I127+I137+I159+I178+I293</f>
        <v>0</v>
      </c>
      <c r="O3" t="s">
        <v>22</v>
      </c>
      <c r="P3" t="s">
        <v>25</v>
      </c>
    </row>
    <row r="4" spans="1:18" ht="15" customHeight="1" x14ac:dyDescent="0.2">
      <c r="A4" t="s">
        <v>16</v>
      </c>
      <c r="B4" s="10" t="s">
        <v>17</v>
      </c>
      <c r="C4" s="43" t="s">
        <v>199</v>
      </c>
      <c r="D4" s="38"/>
      <c r="E4" s="11" t="s">
        <v>1149</v>
      </c>
      <c r="F4" s="1"/>
      <c r="G4" s="1"/>
      <c r="H4" s="9"/>
      <c r="I4" s="9"/>
      <c r="O4" t="s">
        <v>23</v>
      </c>
      <c r="P4" t="s">
        <v>25</v>
      </c>
    </row>
    <row r="5" spans="1:18" ht="12.75" customHeight="1" x14ac:dyDescent="0.2">
      <c r="A5" t="s">
        <v>20</v>
      </c>
      <c r="B5" s="13" t="s">
        <v>21</v>
      </c>
      <c r="C5" s="44" t="s">
        <v>1372</v>
      </c>
      <c r="D5" s="45"/>
      <c r="E5" s="14" t="s">
        <v>1373</v>
      </c>
      <c r="F5" s="5"/>
      <c r="G5" s="5"/>
      <c r="H5" s="5"/>
      <c r="I5" s="5"/>
      <c r="O5" t="s">
        <v>24</v>
      </c>
      <c r="P5" t="s">
        <v>27</v>
      </c>
    </row>
    <row r="6" spans="1:18" ht="12.75" customHeight="1" x14ac:dyDescent="0.2">
      <c r="A6" s="42" t="s">
        <v>29</v>
      </c>
      <c r="B6" s="42" t="s">
        <v>31</v>
      </c>
      <c r="C6" s="42" t="s">
        <v>32</v>
      </c>
      <c r="D6" s="42" t="s">
        <v>33</v>
      </c>
      <c r="E6" s="42" t="s">
        <v>34</v>
      </c>
      <c r="F6" s="42" t="s">
        <v>36</v>
      </c>
      <c r="G6" s="42" t="s">
        <v>38</v>
      </c>
      <c r="H6" s="42" t="s">
        <v>40</v>
      </c>
      <c r="I6" s="42"/>
    </row>
    <row r="7" spans="1:18" ht="12.75" customHeight="1" x14ac:dyDescent="0.2">
      <c r="A7" s="42"/>
      <c r="B7" s="42"/>
      <c r="C7" s="42"/>
      <c r="D7" s="42"/>
      <c r="E7" s="42"/>
      <c r="F7" s="42"/>
      <c r="G7" s="42"/>
      <c r="H7" s="12" t="s">
        <v>41</v>
      </c>
      <c r="I7" s="12" t="s">
        <v>43</v>
      </c>
    </row>
    <row r="8" spans="1:18" ht="12.75" customHeight="1" x14ac:dyDescent="0.2">
      <c r="A8" s="12" t="s">
        <v>30</v>
      </c>
      <c r="B8" s="12" t="s">
        <v>25</v>
      </c>
      <c r="C8" s="12" t="s">
        <v>27</v>
      </c>
      <c r="D8" s="12" t="s">
        <v>26</v>
      </c>
      <c r="E8" s="12" t="s">
        <v>35</v>
      </c>
      <c r="F8" s="12" t="s">
        <v>37</v>
      </c>
      <c r="G8" s="12" t="s">
        <v>39</v>
      </c>
      <c r="H8" s="12" t="s">
        <v>42</v>
      </c>
      <c r="I8" s="12" t="s">
        <v>44</v>
      </c>
    </row>
    <row r="9" spans="1:18" ht="12.75" customHeight="1" x14ac:dyDescent="0.2">
      <c r="A9" s="18" t="s">
        <v>45</v>
      </c>
      <c r="B9" s="18"/>
      <c r="C9" s="19" t="s">
        <v>25</v>
      </c>
      <c r="D9" s="18"/>
      <c r="E9" s="20" t="s">
        <v>99</v>
      </c>
      <c r="F9" s="18"/>
      <c r="G9" s="18"/>
      <c r="H9" s="47"/>
      <c r="I9" s="21">
        <f>0+Q9</f>
        <v>0</v>
      </c>
      <c r="O9">
        <f>0+R9</f>
        <v>0</v>
      </c>
      <c r="Q9">
        <f>0+I10+I13+I16+I19+I22+I25+I28+I31+I34+I37+I40+I43+I46+I49+I52+I55+I58+I61+I64+I67+I70+I73+I76+I79+I82+I85+I88+I91+I94+I97+I100+I103+I106+I109+I112+I115+I118+I121+I124</f>
        <v>0</v>
      </c>
      <c r="R9">
        <f>0+O10+O13+O16+O19+O22+O25+O28+O31+O34+O37+O40+O43+O46+O49+O52+O55+O58+O61+O64+O67+O70+O73+O76+O79+O82+O85+O88+O91+O94+O97+O100+O103+O106+O109+O112+O115+O118+O121+O124</f>
        <v>0</v>
      </c>
    </row>
    <row r="10" spans="1:18" x14ac:dyDescent="0.2">
      <c r="A10" s="17" t="s">
        <v>47</v>
      </c>
      <c r="B10" s="22" t="s">
        <v>25</v>
      </c>
      <c r="C10" s="22" t="s">
        <v>1176</v>
      </c>
      <c r="D10" s="17" t="s">
        <v>49</v>
      </c>
      <c r="E10" s="23" t="s">
        <v>1177</v>
      </c>
      <c r="F10" s="24" t="s">
        <v>110</v>
      </c>
      <c r="G10" s="25">
        <v>131.4</v>
      </c>
      <c r="H10" s="48"/>
      <c r="I10" s="25">
        <f>ROUND(ROUND(H10,1)*ROUND(G10,1),1)</f>
        <v>0</v>
      </c>
      <c r="O10">
        <f>(I10*21)/100</f>
        <v>0</v>
      </c>
      <c r="P10" t="s">
        <v>27</v>
      </c>
    </row>
    <row r="11" spans="1:18" ht="25.5" x14ac:dyDescent="0.2">
      <c r="A11" s="26" t="s">
        <v>52</v>
      </c>
      <c r="E11" s="27" t="s">
        <v>1374</v>
      </c>
      <c r="H11" s="49"/>
    </row>
    <row r="12" spans="1:18" ht="25.5" x14ac:dyDescent="0.2">
      <c r="A12" s="30" t="s">
        <v>54</v>
      </c>
      <c r="E12" s="29" t="s">
        <v>1375</v>
      </c>
      <c r="H12" s="49"/>
    </row>
    <row r="13" spans="1:18" x14ac:dyDescent="0.2">
      <c r="A13" s="17" t="s">
        <v>47</v>
      </c>
      <c r="B13" s="22" t="s">
        <v>27</v>
      </c>
      <c r="C13" s="22" t="s">
        <v>124</v>
      </c>
      <c r="D13" s="17" t="s">
        <v>49</v>
      </c>
      <c r="E13" s="23" t="s">
        <v>125</v>
      </c>
      <c r="F13" s="24" t="s">
        <v>110</v>
      </c>
      <c r="G13" s="25">
        <v>428.3</v>
      </c>
      <c r="H13" s="48"/>
      <c r="I13" s="25">
        <f>ROUND(ROUND(H13,1)*ROUND(G13,1),1)</f>
        <v>0</v>
      </c>
      <c r="O13">
        <f>(I13*21)/100</f>
        <v>0</v>
      </c>
      <c r="P13" t="s">
        <v>27</v>
      </c>
    </row>
    <row r="14" spans="1:18" ht="25.5" x14ac:dyDescent="0.2">
      <c r="A14" s="26" t="s">
        <v>52</v>
      </c>
      <c r="E14" s="27" t="s">
        <v>1376</v>
      </c>
      <c r="H14" s="49"/>
    </row>
    <row r="15" spans="1:18" ht="38.25" x14ac:dyDescent="0.2">
      <c r="A15" s="30" t="s">
        <v>54</v>
      </c>
      <c r="E15" s="29" t="s">
        <v>1377</v>
      </c>
      <c r="H15" s="49"/>
    </row>
    <row r="16" spans="1:18" x14ac:dyDescent="0.2">
      <c r="A16" s="17" t="s">
        <v>47</v>
      </c>
      <c r="B16" s="22" t="s">
        <v>26</v>
      </c>
      <c r="C16" s="22" t="s">
        <v>128</v>
      </c>
      <c r="D16" s="17" t="s">
        <v>49</v>
      </c>
      <c r="E16" s="23" t="s">
        <v>129</v>
      </c>
      <c r="F16" s="24" t="s">
        <v>110</v>
      </c>
      <c r="G16" s="25">
        <v>428.3</v>
      </c>
      <c r="H16" s="48"/>
      <c r="I16" s="25">
        <f>ROUND(ROUND(H16,1)*ROUND(G16,1),1)</f>
        <v>0</v>
      </c>
      <c r="O16">
        <f>(I16*21)/100</f>
        <v>0</v>
      </c>
      <c r="P16" t="s">
        <v>27</v>
      </c>
    </row>
    <row r="17" spans="1:16" ht="38.25" x14ac:dyDescent="0.2">
      <c r="A17" s="26" t="s">
        <v>52</v>
      </c>
      <c r="E17" s="27" t="s">
        <v>1378</v>
      </c>
      <c r="H17" s="49"/>
    </row>
    <row r="18" spans="1:16" ht="38.25" x14ac:dyDescent="0.2">
      <c r="A18" s="30" t="s">
        <v>54</v>
      </c>
      <c r="E18" s="29" t="s">
        <v>1377</v>
      </c>
      <c r="H18" s="49"/>
    </row>
    <row r="19" spans="1:16" ht="25.5" x14ac:dyDescent="0.2">
      <c r="A19" s="17" t="s">
        <v>47</v>
      </c>
      <c r="B19" s="22" t="s">
        <v>35</v>
      </c>
      <c r="C19" s="22" t="s">
        <v>132</v>
      </c>
      <c r="D19" s="17" t="s">
        <v>49</v>
      </c>
      <c r="E19" s="23" t="s">
        <v>133</v>
      </c>
      <c r="F19" s="24" t="s">
        <v>110</v>
      </c>
      <c r="G19" s="25">
        <v>408.6</v>
      </c>
      <c r="H19" s="48"/>
      <c r="I19" s="25">
        <f>ROUND(ROUND(H19,1)*ROUND(G19,1),1)</f>
        <v>0</v>
      </c>
      <c r="O19">
        <f>(I19*21)/100</f>
        <v>0</v>
      </c>
      <c r="P19" t="s">
        <v>27</v>
      </c>
    </row>
    <row r="20" spans="1:16" ht="25.5" x14ac:dyDescent="0.2">
      <c r="A20" s="26" t="s">
        <v>52</v>
      </c>
      <c r="E20" s="27" t="s">
        <v>1376</v>
      </c>
      <c r="H20" s="49"/>
    </row>
    <row r="21" spans="1:16" ht="25.5" x14ac:dyDescent="0.2">
      <c r="A21" s="30" t="s">
        <v>54</v>
      </c>
      <c r="E21" s="29" t="s">
        <v>1379</v>
      </c>
      <c r="H21" s="49"/>
    </row>
    <row r="22" spans="1:16" ht="25.5" x14ac:dyDescent="0.2">
      <c r="A22" s="17" t="s">
        <v>47</v>
      </c>
      <c r="B22" s="22" t="s">
        <v>37</v>
      </c>
      <c r="C22" s="22" t="s">
        <v>590</v>
      </c>
      <c r="D22" s="17" t="s">
        <v>49</v>
      </c>
      <c r="E22" s="23" t="s">
        <v>591</v>
      </c>
      <c r="F22" s="24" t="s">
        <v>110</v>
      </c>
      <c r="G22" s="25">
        <v>214.4</v>
      </c>
      <c r="H22" s="48"/>
      <c r="I22" s="25">
        <f>ROUND(ROUND(H22,1)*ROUND(G22,1),1)</f>
        <v>0</v>
      </c>
      <c r="O22">
        <f>(I22*21)/100</f>
        <v>0</v>
      </c>
      <c r="P22" t="s">
        <v>27</v>
      </c>
    </row>
    <row r="23" spans="1:16" ht="25.5" x14ac:dyDescent="0.2">
      <c r="A23" s="26" t="s">
        <v>52</v>
      </c>
      <c r="E23" s="27" t="s">
        <v>1376</v>
      </c>
      <c r="H23" s="49"/>
    </row>
    <row r="24" spans="1:16" ht="25.5" x14ac:dyDescent="0.2">
      <c r="A24" s="30" t="s">
        <v>54</v>
      </c>
      <c r="E24" s="29" t="s">
        <v>1380</v>
      </c>
      <c r="H24" s="49"/>
    </row>
    <row r="25" spans="1:16" x14ac:dyDescent="0.2">
      <c r="A25" s="17" t="s">
        <v>47</v>
      </c>
      <c r="B25" s="22" t="s">
        <v>39</v>
      </c>
      <c r="C25" s="22" t="s">
        <v>146</v>
      </c>
      <c r="D25" s="17" t="s">
        <v>49</v>
      </c>
      <c r="E25" s="23" t="s">
        <v>147</v>
      </c>
      <c r="F25" s="24" t="s">
        <v>148</v>
      </c>
      <c r="G25" s="25">
        <v>50</v>
      </c>
      <c r="H25" s="48"/>
      <c r="I25" s="25">
        <f>ROUND(ROUND(H25,1)*ROUND(G25,1),1)</f>
        <v>0</v>
      </c>
      <c r="O25">
        <f>(I25*21)/100</f>
        <v>0</v>
      </c>
      <c r="P25" t="s">
        <v>27</v>
      </c>
    </row>
    <row r="26" spans="1:16" x14ac:dyDescent="0.2">
      <c r="A26" s="26" t="s">
        <v>52</v>
      </c>
      <c r="E26" s="27" t="s">
        <v>149</v>
      </c>
      <c r="H26" s="49"/>
    </row>
    <row r="27" spans="1:16" x14ac:dyDescent="0.2">
      <c r="A27" s="30" t="s">
        <v>54</v>
      </c>
      <c r="E27" s="29" t="s">
        <v>49</v>
      </c>
      <c r="H27" s="49"/>
    </row>
    <row r="28" spans="1:16" x14ac:dyDescent="0.2">
      <c r="A28" s="17" t="s">
        <v>47</v>
      </c>
      <c r="B28" s="22" t="s">
        <v>66</v>
      </c>
      <c r="C28" s="22" t="s">
        <v>150</v>
      </c>
      <c r="D28" s="17" t="s">
        <v>49</v>
      </c>
      <c r="E28" s="23" t="s">
        <v>151</v>
      </c>
      <c r="F28" s="24" t="s">
        <v>152</v>
      </c>
      <c r="G28" s="25">
        <v>50</v>
      </c>
      <c r="H28" s="48"/>
      <c r="I28" s="25">
        <f>ROUND(ROUND(H28,1)*ROUND(G28,1),1)</f>
        <v>0</v>
      </c>
      <c r="O28">
        <f>(I28*21)/100</f>
        <v>0</v>
      </c>
      <c r="P28" t="s">
        <v>27</v>
      </c>
    </row>
    <row r="29" spans="1:16" x14ac:dyDescent="0.2">
      <c r="A29" s="26" t="s">
        <v>52</v>
      </c>
      <c r="E29" s="27" t="s">
        <v>149</v>
      </c>
      <c r="H29" s="49"/>
    </row>
    <row r="30" spans="1:16" x14ac:dyDescent="0.2">
      <c r="A30" s="30" t="s">
        <v>54</v>
      </c>
      <c r="E30" s="29" t="s">
        <v>49</v>
      </c>
      <c r="H30" s="49"/>
    </row>
    <row r="31" spans="1:16" x14ac:dyDescent="0.2">
      <c r="A31" s="17" t="s">
        <v>47</v>
      </c>
      <c r="B31" s="22" t="s">
        <v>69</v>
      </c>
      <c r="C31" s="22" t="s">
        <v>153</v>
      </c>
      <c r="D31" s="17" t="s">
        <v>49</v>
      </c>
      <c r="E31" s="23" t="s">
        <v>154</v>
      </c>
      <c r="F31" s="24" t="s">
        <v>140</v>
      </c>
      <c r="G31" s="25">
        <v>4.4000000000000004</v>
      </c>
      <c r="H31" s="48"/>
      <c r="I31" s="25">
        <f>ROUND(ROUND(H31,1)*ROUND(G31,1),1)</f>
        <v>0</v>
      </c>
      <c r="O31">
        <f>(I31*21)/100</f>
        <v>0</v>
      </c>
      <c r="P31" t="s">
        <v>27</v>
      </c>
    </row>
    <row r="32" spans="1:16" ht="25.5" x14ac:dyDescent="0.2">
      <c r="A32" s="26" t="s">
        <v>52</v>
      </c>
      <c r="E32" s="27" t="s">
        <v>1381</v>
      </c>
      <c r="H32" s="49"/>
    </row>
    <row r="33" spans="1:16" x14ac:dyDescent="0.2">
      <c r="A33" s="30" t="s">
        <v>54</v>
      </c>
      <c r="E33" s="29" t="s">
        <v>730</v>
      </c>
      <c r="H33" s="49"/>
    </row>
    <row r="34" spans="1:16" x14ac:dyDescent="0.2">
      <c r="A34" s="17" t="s">
        <v>47</v>
      </c>
      <c r="B34" s="22" t="s">
        <v>42</v>
      </c>
      <c r="C34" s="22" t="s">
        <v>157</v>
      </c>
      <c r="D34" s="17" t="s">
        <v>49</v>
      </c>
      <c r="E34" s="23" t="s">
        <v>158</v>
      </c>
      <c r="F34" s="24" t="s">
        <v>159</v>
      </c>
      <c r="G34" s="25">
        <v>89</v>
      </c>
      <c r="H34" s="48"/>
      <c r="I34" s="25">
        <f>ROUND(ROUND(H34,1)*ROUND(G34,1),1)</f>
        <v>0</v>
      </c>
      <c r="O34">
        <f>(I34*21)/100</f>
        <v>0</v>
      </c>
      <c r="P34" t="s">
        <v>27</v>
      </c>
    </row>
    <row r="35" spans="1:16" x14ac:dyDescent="0.2">
      <c r="A35" s="26" t="s">
        <v>52</v>
      </c>
      <c r="E35" s="27" t="s">
        <v>160</v>
      </c>
      <c r="H35" s="49"/>
    </row>
    <row r="36" spans="1:16" x14ac:dyDescent="0.2">
      <c r="A36" s="30" t="s">
        <v>54</v>
      </c>
      <c r="E36" s="29" t="s">
        <v>1382</v>
      </c>
      <c r="H36" s="49"/>
    </row>
    <row r="37" spans="1:16" x14ac:dyDescent="0.2">
      <c r="A37" s="17" t="s">
        <v>47</v>
      </c>
      <c r="B37" s="22" t="s">
        <v>44</v>
      </c>
      <c r="C37" s="22" t="s">
        <v>161</v>
      </c>
      <c r="D37" s="17" t="s">
        <v>49</v>
      </c>
      <c r="E37" s="23" t="s">
        <v>162</v>
      </c>
      <c r="F37" s="24" t="s">
        <v>159</v>
      </c>
      <c r="G37" s="25">
        <v>6.4</v>
      </c>
      <c r="H37" s="48"/>
      <c r="I37" s="25">
        <f>ROUND(ROUND(H37,1)*ROUND(G37,1),1)</f>
        <v>0</v>
      </c>
      <c r="O37">
        <f>(I37*21)/100</f>
        <v>0</v>
      </c>
      <c r="P37" t="s">
        <v>27</v>
      </c>
    </row>
    <row r="38" spans="1:16" ht="25.5" x14ac:dyDescent="0.2">
      <c r="A38" s="26" t="s">
        <v>52</v>
      </c>
      <c r="E38" s="27" t="s">
        <v>1383</v>
      </c>
      <c r="H38" s="49"/>
    </row>
    <row r="39" spans="1:16" x14ac:dyDescent="0.2">
      <c r="A39" s="30" t="s">
        <v>54</v>
      </c>
      <c r="E39" s="29" t="s">
        <v>1384</v>
      </c>
      <c r="H39" s="49"/>
    </row>
    <row r="40" spans="1:16" x14ac:dyDescent="0.2">
      <c r="A40" s="17" t="s">
        <v>47</v>
      </c>
      <c r="B40" s="22" t="s">
        <v>76</v>
      </c>
      <c r="C40" s="22" t="s">
        <v>821</v>
      </c>
      <c r="D40" s="17" t="s">
        <v>49</v>
      </c>
      <c r="E40" s="23" t="s">
        <v>822</v>
      </c>
      <c r="F40" s="24" t="s">
        <v>159</v>
      </c>
      <c r="G40" s="25">
        <v>13.7</v>
      </c>
      <c r="H40" s="48"/>
      <c r="I40" s="25">
        <f>ROUND(ROUND(H40,1)*ROUND(G40,1),1)</f>
        <v>0</v>
      </c>
      <c r="O40">
        <f>(I40*21)/100</f>
        <v>0</v>
      </c>
      <c r="P40" t="s">
        <v>27</v>
      </c>
    </row>
    <row r="41" spans="1:16" x14ac:dyDescent="0.2">
      <c r="A41" s="26" t="s">
        <v>52</v>
      </c>
      <c r="E41" s="27" t="s">
        <v>172</v>
      </c>
      <c r="H41" s="49"/>
    </row>
    <row r="42" spans="1:16" x14ac:dyDescent="0.2">
      <c r="A42" s="30" t="s">
        <v>54</v>
      </c>
      <c r="E42" s="29" t="s">
        <v>1385</v>
      </c>
      <c r="H42" s="49"/>
    </row>
    <row r="43" spans="1:16" x14ac:dyDescent="0.2">
      <c r="A43" s="17" t="s">
        <v>47</v>
      </c>
      <c r="B43" s="22" t="s">
        <v>79</v>
      </c>
      <c r="C43" s="22" t="s">
        <v>595</v>
      </c>
      <c r="D43" s="17" t="s">
        <v>49</v>
      </c>
      <c r="E43" s="23" t="s">
        <v>596</v>
      </c>
      <c r="F43" s="24" t="s">
        <v>159</v>
      </c>
      <c r="G43" s="25">
        <v>570.70000000000005</v>
      </c>
      <c r="H43" s="48"/>
      <c r="I43" s="25">
        <f>ROUND(ROUND(H43,1)*ROUND(G43,1),1)</f>
        <v>0</v>
      </c>
      <c r="O43">
        <f>(I43*21)/100</f>
        <v>0</v>
      </c>
      <c r="P43" t="s">
        <v>27</v>
      </c>
    </row>
    <row r="44" spans="1:16" ht="25.5" x14ac:dyDescent="0.2">
      <c r="A44" s="26" t="s">
        <v>52</v>
      </c>
      <c r="E44" s="27" t="s">
        <v>1386</v>
      </c>
      <c r="H44" s="49"/>
    </row>
    <row r="45" spans="1:16" x14ac:dyDescent="0.2">
      <c r="A45" s="30" t="s">
        <v>54</v>
      </c>
      <c r="E45" s="29" t="s">
        <v>1387</v>
      </c>
      <c r="H45" s="49"/>
    </row>
    <row r="46" spans="1:16" x14ac:dyDescent="0.2">
      <c r="A46" s="17" t="s">
        <v>47</v>
      </c>
      <c r="B46" s="22" t="s">
        <v>82</v>
      </c>
      <c r="C46" s="22" t="s">
        <v>168</v>
      </c>
      <c r="D46" s="17" t="s">
        <v>49</v>
      </c>
      <c r="E46" s="23" t="s">
        <v>169</v>
      </c>
      <c r="F46" s="24" t="s">
        <v>159</v>
      </c>
      <c r="G46" s="25">
        <v>584.4</v>
      </c>
      <c r="H46" s="48"/>
      <c r="I46" s="25">
        <f>ROUND(ROUND(H46,1)*ROUND(G46,1),1)</f>
        <v>0</v>
      </c>
      <c r="O46">
        <f>(I46*21)/100</f>
        <v>0</v>
      </c>
      <c r="P46" t="s">
        <v>27</v>
      </c>
    </row>
    <row r="47" spans="1:16" x14ac:dyDescent="0.2">
      <c r="A47" s="26" t="s">
        <v>52</v>
      </c>
      <c r="E47" s="27" t="s">
        <v>824</v>
      </c>
      <c r="H47" s="49"/>
    </row>
    <row r="48" spans="1:16" x14ac:dyDescent="0.2">
      <c r="A48" s="30" t="s">
        <v>54</v>
      </c>
      <c r="E48" s="29" t="s">
        <v>1388</v>
      </c>
      <c r="H48" s="49"/>
    </row>
    <row r="49" spans="1:16" x14ac:dyDescent="0.2">
      <c r="A49" s="17" t="s">
        <v>47</v>
      </c>
      <c r="B49" s="22" t="s">
        <v>85</v>
      </c>
      <c r="C49" s="22" t="s">
        <v>182</v>
      </c>
      <c r="D49" s="17" t="s">
        <v>49</v>
      </c>
      <c r="E49" s="23" t="s">
        <v>183</v>
      </c>
      <c r="F49" s="24" t="s">
        <v>110</v>
      </c>
      <c r="G49" s="25">
        <v>1514.8</v>
      </c>
      <c r="H49" s="48"/>
      <c r="I49" s="25">
        <f>ROUND(ROUND(H49,1)*ROUND(G49,1),1)</f>
        <v>0</v>
      </c>
      <c r="O49">
        <f>(I49*21)/100</f>
        <v>0</v>
      </c>
      <c r="P49" t="s">
        <v>27</v>
      </c>
    </row>
    <row r="50" spans="1:16" ht="25.5" x14ac:dyDescent="0.2">
      <c r="A50" s="26" t="s">
        <v>52</v>
      </c>
      <c r="E50" s="27" t="s">
        <v>1389</v>
      </c>
      <c r="H50" s="49"/>
    </row>
    <row r="51" spans="1:16" x14ac:dyDescent="0.2">
      <c r="A51" s="30" t="s">
        <v>54</v>
      </c>
      <c r="E51" s="29" t="s">
        <v>1390</v>
      </c>
      <c r="H51" s="49"/>
    </row>
    <row r="52" spans="1:16" x14ac:dyDescent="0.2">
      <c r="A52" s="17" t="s">
        <v>47</v>
      </c>
      <c r="B52" s="22" t="s">
        <v>88</v>
      </c>
      <c r="C52" s="22" t="s">
        <v>186</v>
      </c>
      <c r="D52" s="17" t="s">
        <v>49</v>
      </c>
      <c r="E52" s="23" t="s">
        <v>187</v>
      </c>
      <c r="F52" s="24" t="s">
        <v>110</v>
      </c>
      <c r="G52" s="25">
        <v>1514.8</v>
      </c>
      <c r="H52" s="48"/>
      <c r="I52" s="25">
        <f>ROUND(ROUND(H52,1)*ROUND(G52,1),1)</f>
        <v>0</v>
      </c>
      <c r="O52">
        <f>(I52*21)/100</f>
        <v>0</v>
      </c>
      <c r="P52" t="s">
        <v>27</v>
      </c>
    </row>
    <row r="53" spans="1:16" ht="25.5" x14ac:dyDescent="0.2">
      <c r="A53" s="26" t="s">
        <v>52</v>
      </c>
      <c r="E53" s="27" t="s">
        <v>1389</v>
      </c>
      <c r="H53" s="49"/>
    </row>
    <row r="54" spans="1:16" x14ac:dyDescent="0.2">
      <c r="A54" s="30" t="s">
        <v>54</v>
      </c>
      <c r="E54" s="29" t="s">
        <v>1390</v>
      </c>
      <c r="H54" s="49"/>
    </row>
    <row r="55" spans="1:16" x14ac:dyDescent="0.2">
      <c r="A55" s="17" t="s">
        <v>47</v>
      </c>
      <c r="B55" s="22" t="s">
        <v>91</v>
      </c>
      <c r="C55" s="22" t="s">
        <v>189</v>
      </c>
      <c r="D55" s="17" t="s">
        <v>49</v>
      </c>
      <c r="E55" s="23" t="s">
        <v>190</v>
      </c>
      <c r="F55" s="24" t="s">
        <v>159</v>
      </c>
      <c r="G55" s="25">
        <v>584.4</v>
      </c>
      <c r="H55" s="48"/>
      <c r="I55" s="25">
        <f>ROUND(ROUND(H55,1)*ROUND(G55,1),1)</f>
        <v>0</v>
      </c>
      <c r="O55">
        <f>(I55*21)/100</f>
        <v>0</v>
      </c>
      <c r="P55" t="s">
        <v>27</v>
      </c>
    </row>
    <row r="56" spans="1:16" ht="25.5" x14ac:dyDescent="0.2">
      <c r="A56" s="26" t="s">
        <v>52</v>
      </c>
      <c r="E56" s="27" t="s">
        <v>1391</v>
      </c>
      <c r="H56" s="49"/>
    </row>
    <row r="57" spans="1:16" x14ac:dyDescent="0.2">
      <c r="A57" s="30" t="s">
        <v>54</v>
      </c>
      <c r="E57" s="29" t="s">
        <v>1388</v>
      </c>
      <c r="H57" s="49"/>
    </row>
    <row r="58" spans="1:16" x14ac:dyDescent="0.2">
      <c r="A58" s="17" t="s">
        <v>47</v>
      </c>
      <c r="B58" s="22" t="s">
        <v>94</v>
      </c>
      <c r="C58" s="22" t="s">
        <v>665</v>
      </c>
      <c r="D58" s="17" t="s">
        <v>49</v>
      </c>
      <c r="E58" s="23" t="s">
        <v>666</v>
      </c>
      <c r="F58" s="24" t="s">
        <v>159</v>
      </c>
      <c r="G58" s="25">
        <v>57</v>
      </c>
      <c r="H58" s="48"/>
      <c r="I58" s="25">
        <f>ROUND(ROUND(H58,1)*ROUND(G58,1),1)</f>
        <v>0</v>
      </c>
      <c r="O58">
        <f>(I58*21)/100</f>
        <v>0</v>
      </c>
      <c r="P58" t="s">
        <v>27</v>
      </c>
    </row>
    <row r="59" spans="1:16" ht="25.5" x14ac:dyDescent="0.2">
      <c r="A59" s="26" t="s">
        <v>52</v>
      </c>
      <c r="E59" s="27" t="s">
        <v>1392</v>
      </c>
      <c r="H59" s="49"/>
    </row>
    <row r="60" spans="1:16" x14ac:dyDescent="0.2">
      <c r="A60" s="30" t="s">
        <v>54</v>
      </c>
      <c r="E60" s="29" t="s">
        <v>49</v>
      </c>
      <c r="H60" s="49"/>
    </row>
    <row r="61" spans="1:16" x14ac:dyDescent="0.2">
      <c r="A61" s="17" t="s">
        <v>47</v>
      </c>
      <c r="B61" s="22" t="s">
        <v>97</v>
      </c>
      <c r="C61" s="22" t="s">
        <v>194</v>
      </c>
      <c r="D61" s="17" t="s">
        <v>18</v>
      </c>
      <c r="E61" s="23" t="s">
        <v>195</v>
      </c>
      <c r="F61" s="24" t="s">
        <v>159</v>
      </c>
      <c r="G61" s="25">
        <v>276.7</v>
      </c>
      <c r="H61" s="48"/>
      <c r="I61" s="25">
        <f>ROUND(ROUND(H61,1)*ROUND(G61,1),1)</f>
        <v>0</v>
      </c>
      <c r="O61">
        <f>(I61*21)/100</f>
        <v>0</v>
      </c>
      <c r="P61" t="s">
        <v>27</v>
      </c>
    </row>
    <row r="62" spans="1:16" ht="25.5" x14ac:dyDescent="0.2">
      <c r="A62" s="26" t="s">
        <v>52</v>
      </c>
      <c r="E62" s="27" t="s">
        <v>196</v>
      </c>
      <c r="H62" s="49"/>
    </row>
    <row r="63" spans="1:16" x14ac:dyDescent="0.2">
      <c r="A63" s="30" t="s">
        <v>54</v>
      </c>
      <c r="E63" s="29" t="s">
        <v>1393</v>
      </c>
      <c r="H63" s="49"/>
    </row>
    <row r="64" spans="1:16" x14ac:dyDescent="0.2">
      <c r="A64" s="17" t="s">
        <v>47</v>
      </c>
      <c r="B64" s="22" t="s">
        <v>100</v>
      </c>
      <c r="C64" s="22" t="s">
        <v>194</v>
      </c>
      <c r="D64" s="17" t="s">
        <v>199</v>
      </c>
      <c r="E64" s="23" t="s">
        <v>195</v>
      </c>
      <c r="F64" s="24" t="s">
        <v>159</v>
      </c>
      <c r="G64" s="25">
        <v>364.7</v>
      </c>
      <c r="H64" s="48"/>
      <c r="I64" s="25">
        <f>ROUND(ROUND(H64,1)*ROUND(G64,1),1)</f>
        <v>0</v>
      </c>
      <c r="O64">
        <f>(I64*21)/100</f>
        <v>0</v>
      </c>
      <c r="P64" t="s">
        <v>27</v>
      </c>
    </row>
    <row r="65" spans="1:16" ht="25.5" x14ac:dyDescent="0.2">
      <c r="A65" s="26" t="s">
        <v>52</v>
      </c>
      <c r="E65" s="27" t="s">
        <v>200</v>
      </c>
      <c r="H65" s="49"/>
    </row>
    <row r="66" spans="1:16" x14ac:dyDescent="0.2">
      <c r="A66" s="30" t="s">
        <v>54</v>
      </c>
      <c r="E66" s="29" t="s">
        <v>1394</v>
      </c>
      <c r="H66" s="49"/>
    </row>
    <row r="67" spans="1:16" x14ac:dyDescent="0.2">
      <c r="A67" s="17" t="s">
        <v>47</v>
      </c>
      <c r="B67" s="22" t="s">
        <v>176</v>
      </c>
      <c r="C67" s="22" t="s">
        <v>203</v>
      </c>
      <c r="D67" s="17" t="s">
        <v>18</v>
      </c>
      <c r="E67" s="23" t="s">
        <v>204</v>
      </c>
      <c r="F67" s="24" t="s">
        <v>159</v>
      </c>
      <c r="G67" s="25">
        <v>849.2</v>
      </c>
      <c r="H67" s="48"/>
      <c r="I67" s="25">
        <f>ROUND(ROUND(H67,1)*ROUND(G67,1),1)</f>
        <v>0</v>
      </c>
      <c r="O67">
        <f>(I67*21)/100</f>
        <v>0</v>
      </c>
      <c r="P67" t="s">
        <v>27</v>
      </c>
    </row>
    <row r="68" spans="1:16" ht="25.5" x14ac:dyDescent="0.2">
      <c r="A68" s="26" t="s">
        <v>52</v>
      </c>
      <c r="E68" s="27" t="s">
        <v>205</v>
      </c>
      <c r="H68" s="49"/>
    </row>
    <row r="69" spans="1:16" ht="25.5" x14ac:dyDescent="0.2">
      <c r="A69" s="30" t="s">
        <v>54</v>
      </c>
      <c r="E69" s="29" t="s">
        <v>1395</v>
      </c>
      <c r="H69" s="49"/>
    </row>
    <row r="70" spans="1:16" x14ac:dyDescent="0.2">
      <c r="A70" s="17" t="s">
        <v>47</v>
      </c>
      <c r="B70" s="22" t="s">
        <v>181</v>
      </c>
      <c r="C70" s="22" t="s">
        <v>203</v>
      </c>
      <c r="D70" s="17" t="s">
        <v>199</v>
      </c>
      <c r="E70" s="23" t="s">
        <v>204</v>
      </c>
      <c r="F70" s="24" t="s">
        <v>159</v>
      </c>
      <c r="G70" s="25">
        <v>572.5</v>
      </c>
      <c r="H70" s="48"/>
      <c r="I70" s="25">
        <f>ROUND(ROUND(H70,1)*ROUND(G70,1),1)</f>
        <v>0</v>
      </c>
      <c r="O70">
        <f>(I70*21)/100</f>
        <v>0</v>
      </c>
      <c r="P70" t="s">
        <v>27</v>
      </c>
    </row>
    <row r="71" spans="1:16" ht="25.5" x14ac:dyDescent="0.2">
      <c r="A71" s="26" t="s">
        <v>52</v>
      </c>
      <c r="E71" s="27" t="s">
        <v>208</v>
      </c>
      <c r="H71" s="49"/>
    </row>
    <row r="72" spans="1:16" ht="25.5" x14ac:dyDescent="0.2">
      <c r="A72" s="30" t="s">
        <v>54</v>
      </c>
      <c r="E72" s="29" t="s">
        <v>1396</v>
      </c>
      <c r="H72" s="49"/>
    </row>
    <row r="73" spans="1:16" x14ac:dyDescent="0.2">
      <c r="A73" s="17" t="s">
        <v>47</v>
      </c>
      <c r="B73" s="22" t="s">
        <v>185</v>
      </c>
      <c r="C73" s="22" t="s">
        <v>211</v>
      </c>
      <c r="D73" s="17" t="s">
        <v>49</v>
      </c>
      <c r="E73" s="23" t="s">
        <v>212</v>
      </c>
      <c r="F73" s="24" t="s">
        <v>213</v>
      </c>
      <c r="G73" s="25">
        <v>729.4</v>
      </c>
      <c r="H73" s="48"/>
      <c r="I73" s="25">
        <f>ROUND(ROUND(H73,1)*ROUND(G73,1),1)</f>
        <v>0</v>
      </c>
      <c r="O73">
        <f>(I73*21)/100</f>
        <v>0</v>
      </c>
      <c r="P73" t="s">
        <v>27</v>
      </c>
    </row>
    <row r="74" spans="1:16" x14ac:dyDescent="0.2">
      <c r="A74" s="26" t="s">
        <v>52</v>
      </c>
      <c r="E74" s="27" t="s">
        <v>214</v>
      </c>
      <c r="H74" s="49"/>
    </row>
    <row r="75" spans="1:16" x14ac:dyDescent="0.2">
      <c r="A75" s="30" t="s">
        <v>54</v>
      </c>
      <c r="E75" s="29" t="s">
        <v>1397</v>
      </c>
      <c r="H75" s="49"/>
    </row>
    <row r="76" spans="1:16" x14ac:dyDescent="0.2">
      <c r="A76" s="17" t="s">
        <v>47</v>
      </c>
      <c r="B76" s="22" t="s">
        <v>188</v>
      </c>
      <c r="C76" s="22" t="s">
        <v>217</v>
      </c>
      <c r="D76" s="17" t="s">
        <v>18</v>
      </c>
      <c r="E76" s="23" t="s">
        <v>218</v>
      </c>
      <c r="F76" s="24" t="s">
        <v>159</v>
      </c>
      <c r="G76" s="25">
        <v>276.7</v>
      </c>
      <c r="H76" s="48"/>
      <c r="I76" s="25">
        <f>ROUND(ROUND(H76,1)*ROUND(G76,1),1)</f>
        <v>0</v>
      </c>
      <c r="O76">
        <f>(I76*21)/100</f>
        <v>0</v>
      </c>
      <c r="P76" t="s">
        <v>27</v>
      </c>
    </row>
    <row r="77" spans="1:16" ht="25.5" x14ac:dyDescent="0.2">
      <c r="A77" s="26" t="s">
        <v>52</v>
      </c>
      <c r="E77" s="27" t="s">
        <v>219</v>
      </c>
      <c r="H77" s="49"/>
    </row>
    <row r="78" spans="1:16" x14ac:dyDescent="0.2">
      <c r="A78" s="30" t="s">
        <v>54</v>
      </c>
      <c r="E78" s="29" t="s">
        <v>1393</v>
      </c>
      <c r="H78" s="49"/>
    </row>
    <row r="79" spans="1:16" x14ac:dyDescent="0.2">
      <c r="A79" s="17" t="s">
        <v>47</v>
      </c>
      <c r="B79" s="22" t="s">
        <v>193</v>
      </c>
      <c r="C79" s="22" t="s">
        <v>217</v>
      </c>
      <c r="D79" s="17" t="s">
        <v>199</v>
      </c>
      <c r="E79" s="23" t="s">
        <v>218</v>
      </c>
      <c r="F79" s="24" t="s">
        <v>159</v>
      </c>
      <c r="G79" s="25">
        <v>73.599999999999994</v>
      </c>
      <c r="H79" s="48"/>
      <c r="I79" s="25">
        <f>ROUND(ROUND(H79,1)*ROUND(G79,1),1)</f>
        <v>0</v>
      </c>
      <c r="O79">
        <f>(I79*21)/100</f>
        <v>0</v>
      </c>
      <c r="P79" t="s">
        <v>27</v>
      </c>
    </row>
    <row r="80" spans="1:16" ht="25.5" x14ac:dyDescent="0.2">
      <c r="A80" s="26" t="s">
        <v>52</v>
      </c>
      <c r="E80" s="27" t="s">
        <v>221</v>
      </c>
      <c r="H80" s="49"/>
    </row>
    <row r="81" spans="1:16" x14ac:dyDescent="0.2">
      <c r="A81" s="30" t="s">
        <v>54</v>
      </c>
      <c r="E81" s="29" t="s">
        <v>1398</v>
      </c>
      <c r="H81" s="49"/>
    </row>
    <row r="82" spans="1:16" x14ac:dyDescent="0.2">
      <c r="A82" s="17" t="s">
        <v>222</v>
      </c>
      <c r="B82" s="22" t="s">
        <v>198</v>
      </c>
      <c r="C82" s="22" t="s">
        <v>224</v>
      </c>
      <c r="D82" s="17" t="s">
        <v>49</v>
      </c>
      <c r="E82" s="23" t="s">
        <v>225</v>
      </c>
      <c r="F82" s="24" t="s">
        <v>213</v>
      </c>
      <c r="G82" s="25">
        <v>136.19999999999999</v>
      </c>
      <c r="H82" s="48"/>
      <c r="I82" s="25">
        <f>ROUND(ROUND(H82,1)*ROUND(G82,1),1)</f>
        <v>0</v>
      </c>
      <c r="O82">
        <f>(I82*21)/100</f>
        <v>0</v>
      </c>
      <c r="P82" t="s">
        <v>27</v>
      </c>
    </row>
    <row r="83" spans="1:16" x14ac:dyDescent="0.2">
      <c r="A83" s="26" t="s">
        <v>52</v>
      </c>
      <c r="E83" s="27" t="s">
        <v>226</v>
      </c>
      <c r="H83" s="49"/>
    </row>
    <row r="84" spans="1:16" x14ac:dyDescent="0.2">
      <c r="A84" s="30" t="s">
        <v>54</v>
      </c>
      <c r="E84" s="29" t="s">
        <v>1399</v>
      </c>
      <c r="H84" s="49"/>
    </row>
    <row r="85" spans="1:16" x14ac:dyDescent="0.2">
      <c r="A85" s="17" t="s">
        <v>47</v>
      </c>
      <c r="B85" s="22" t="s">
        <v>202</v>
      </c>
      <c r="C85" s="22" t="s">
        <v>238</v>
      </c>
      <c r="D85" s="17" t="s">
        <v>18</v>
      </c>
      <c r="E85" s="23" t="s">
        <v>239</v>
      </c>
      <c r="F85" s="24" t="s">
        <v>159</v>
      </c>
      <c r="G85" s="25">
        <v>171</v>
      </c>
      <c r="H85" s="48"/>
      <c r="I85" s="25">
        <f>ROUND(ROUND(H85,1)*ROUND(G85,1),1)</f>
        <v>0</v>
      </c>
      <c r="O85">
        <f>(I85*21)/100</f>
        <v>0</v>
      </c>
      <c r="P85" t="s">
        <v>27</v>
      </c>
    </row>
    <row r="86" spans="1:16" ht="25.5" x14ac:dyDescent="0.2">
      <c r="A86" s="26" t="s">
        <v>52</v>
      </c>
      <c r="E86" s="27" t="s">
        <v>240</v>
      </c>
      <c r="H86" s="49"/>
    </row>
    <row r="87" spans="1:16" x14ac:dyDescent="0.2">
      <c r="A87" s="30" t="s">
        <v>54</v>
      </c>
      <c r="E87" s="29" t="s">
        <v>1400</v>
      </c>
      <c r="H87" s="49"/>
    </row>
    <row r="88" spans="1:16" x14ac:dyDescent="0.2">
      <c r="A88" s="17" t="s">
        <v>222</v>
      </c>
      <c r="B88" s="22" t="s">
        <v>216</v>
      </c>
      <c r="C88" s="22" t="s">
        <v>1053</v>
      </c>
      <c r="D88" s="17" t="s">
        <v>49</v>
      </c>
      <c r="E88" s="23" t="s">
        <v>1054</v>
      </c>
      <c r="F88" s="24" t="s">
        <v>213</v>
      </c>
      <c r="G88" s="25">
        <v>342</v>
      </c>
      <c r="H88" s="48"/>
      <c r="I88" s="25">
        <f>ROUND(ROUND(H88,1)*ROUND(G88,1),1)</f>
        <v>0</v>
      </c>
      <c r="O88">
        <f>(I88*21)/100</f>
        <v>0</v>
      </c>
      <c r="P88" t="s">
        <v>27</v>
      </c>
    </row>
    <row r="89" spans="1:16" x14ac:dyDescent="0.2">
      <c r="A89" s="26" t="s">
        <v>52</v>
      </c>
      <c r="E89" s="27" t="s">
        <v>1055</v>
      </c>
      <c r="H89" s="49"/>
    </row>
    <row r="90" spans="1:16" x14ac:dyDescent="0.2">
      <c r="A90" s="30" t="s">
        <v>54</v>
      </c>
      <c r="E90" s="29" t="s">
        <v>1401</v>
      </c>
      <c r="H90" s="49"/>
    </row>
    <row r="91" spans="1:16" x14ac:dyDescent="0.2">
      <c r="A91" s="17" t="s">
        <v>47</v>
      </c>
      <c r="B91" s="22" t="s">
        <v>207</v>
      </c>
      <c r="C91" s="22" t="s">
        <v>238</v>
      </c>
      <c r="D91" s="17" t="s">
        <v>199</v>
      </c>
      <c r="E91" s="23" t="s">
        <v>239</v>
      </c>
      <c r="F91" s="24" t="s">
        <v>159</v>
      </c>
      <c r="G91" s="25">
        <v>12</v>
      </c>
      <c r="H91" s="48"/>
      <c r="I91" s="25">
        <f>ROUND(ROUND(H91,1)*ROUND(G91,1),1)</f>
        <v>0</v>
      </c>
      <c r="O91">
        <f>(I91*21)/100</f>
        <v>0</v>
      </c>
      <c r="P91" t="s">
        <v>27</v>
      </c>
    </row>
    <row r="92" spans="1:16" x14ac:dyDescent="0.2">
      <c r="A92" s="26" t="s">
        <v>52</v>
      </c>
      <c r="E92" s="27" t="s">
        <v>247</v>
      </c>
      <c r="H92" s="49"/>
    </row>
    <row r="93" spans="1:16" x14ac:dyDescent="0.2">
      <c r="A93" s="30" t="s">
        <v>54</v>
      </c>
      <c r="E93" s="29" t="s">
        <v>1402</v>
      </c>
      <c r="H93" s="49"/>
    </row>
    <row r="94" spans="1:16" x14ac:dyDescent="0.2">
      <c r="A94" s="17" t="s">
        <v>222</v>
      </c>
      <c r="B94" s="22" t="s">
        <v>220</v>
      </c>
      <c r="C94" s="22" t="s">
        <v>250</v>
      </c>
      <c r="D94" s="17" t="s">
        <v>49</v>
      </c>
      <c r="E94" s="23" t="s">
        <v>251</v>
      </c>
      <c r="F94" s="24" t="s">
        <v>213</v>
      </c>
      <c r="G94" s="25">
        <v>22.2</v>
      </c>
      <c r="H94" s="48"/>
      <c r="I94" s="25">
        <f>ROUND(ROUND(H94,1)*ROUND(G94,1),1)</f>
        <v>0</v>
      </c>
      <c r="O94">
        <f>(I94*21)/100</f>
        <v>0</v>
      </c>
      <c r="P94" t="s">
        <v>27</v>
      </c>
    </row>
    <row r="95" spans="1:16" x14ac:dyDescent="0.2">
      <c r="A95" s="26" t="s">
        <v>52</v>
      </c>
      <c r="E95" s="27" t="s">
        <v>252</v>
      </c>
      <c r="H95" s="49"/>
    </row>
    <row r="96" spans="1:16" x14ac:dyDescent="0.2">
      <c r="A96" s="30" t="s">
        <v>54</v>
      </c>
      <c r="E96" s="29" t="s">
        <v>1403</v>
      </c>
      <c r="H96" s="49"/>
    </row>
    <row r="97" spans="1:16" x14ac:dyDescent="0.2">
      <c r="A97" s="17" t="s">
        <v>47</v>
      </c>
      <c r="B97" s="22" t="s">
        <v>210</v>
      </c>
      <c r="C97" s="22" t="s">
        <v>238</v>
      </c>
      <c r="D97" s="17" t="s">
        <v>1231</v>
      </c>
      <c r="E97" s="23" t="s">
        <v>239</v>
      </c>
      <c r="F97" s="24" t="s">
        <v>159</v>
      </c>
      <c r="G97" s="25">
        <v>57</v>
      </c>
      <c r="H97" s="48"/>
      <c r="I97" s="25">
        <f>ROUND(ROUND(H97,1)*ROUND(G97,1),1)</f>
        <v>0</v>
      </c>
      <c r="O97">
        <f>(I97*21)/100</f>
        <v>0</v>
      </c>
      <c r="P97" t="s">
        <v>27</v>
      </c>
    </row>
    <row r="98" spans="1:16" x14ac:dyDescent="0.2">
      <c r="A98" s="26" t="s">
        <v>52</v>
      </c>
      <c r="E98" s="27" t="s">
        <v>1404</v>
      </c>
      <c r="H98" s="49"/>
    </row>
    <row r="99" spans="1:16" x14ac:dyDescent="0.2">
      <c r="A99" s="30" t="s">
        <v>54</v>
      </c>
      <c r="E99" s="29" t="s">
        <v>1405</v>
      </c>
      <c r="H99" s="49"/>
    </row>
    <row r="100" spans="1:16" x14ac:dyDescent="0.2">
      <c r="A100" s="17" t="s">
        <v>222</v>
      </c>
      <c r="B100" s="22" t="s">
        <v>216</v>
      </c>
      <c r="C100" s="22" t="s">
        <v>1053</v>
      </c>
      <c r="D100" s="17" t="s">
        <v>49</v>
      </c>
      <c r="E100" s="23" t="s">
        <v>1054</v>
      </c>
      <c r="F100" s="24" t="s">
        <v>213</v>
      </c>
      <c r="G100" s="25">
        <v>114</v>
      </c>
      <c r="H100" s="48"/>
      <c r="I100" s="25">
        <f>ROUND(ROUND(H100,1)*ROUND(G100,1),1)</f>
        <v>0</v>
      </c>
      <c r="O100">
        <f>(I100*21)/100</f>
        <v>0</v>
      </c>
      <c r="P100" t="s">
        <v>27</v>
      </c>
    </row>
    <row r="101" spans="1:16" x14ac:dyDescent="0.2">
      <c r="A101" s="26" t="s">
        <v>52</v>
      </c>
      <c r="E101" s="27" t="s">
        <v>1406</v>
      </c>
      <c r="H101" s="49"/>
    </row>
    <row r="102" spans="1:16" x14ac:dyDescent="0.2">
      <c r="A102" s="30" t="s">
        <v>54</v>
      </c>
      <c r="E102" s="29" t="s">
        <v>1407</v>
      </c>
      <c r="H102" s="49"/>
    </row>
    <row r="103" spans="1:16" ht="25.5" x14ac:dyDescent="0.2">
      <c r="A103" s="17" t="s">
        <v>47</v>
      </c>
      <c r="B103" s="22" t="s">
        <v>223</v>
      </c>
      <c r="C103" s="22" t="s">
        <v>255</v>
      </c>
      <c r="D103" s="17" t="s">
        <v>49</v>
      </c>
      <c r="E103" s="23" t="s">
        <v>256</v>
      </c>
      <c r="F103" s="24" t="s">
        <v>110</v>
      </c>
      <c r="G103" s="25">
        <v>31.9</v>
      </c>
      <c r="H103" s="48"/>
      <c r="I103" s="25">
        <f>ROUND(ROUND(H103,1)*ROUND(G103,1),1)</f>
        <v>0</v>
      </c>
      <c r="O103">
        <f>(I103*21)/100</f>
        <v>0</v>
      </c>
      <c r="P103" t="s">
        <v>27</v>
      </c>
    </row>
    <row r="104" spans="1:16" ht="25.5" x14ac:dyDescent="0.2">
      <c r="A104" s="26" t="s">
        <v>52</v>
      </c>
      <c r="E104" s="27" t="s">
        <v>1408</v>
      </c>
      <c r="H104" s="49"/>
    </row>
    <row r="105" spans="1:16" x14ac:dyDescent="0.2">
      <c r="A105" s="30" t="s">
        <v>54</v>
      </c>
      <c r="E105" s="29" t="s">
        <v>1409</v>
      </c>
      <c r="H105" s="49"/>
    </row>
    <row r="106" spans="1:16" x14ac:dyDescent="0.2">
      <c r="A106" s="17" t="s">
        <v>47</v>
      </c>
      <c r="B106" s="22" t="s">
        <v>228</v>
      </c>
      <c r="C106" s="22" t="s">
        <v>260</v>
      </c>
      <c r="D106" s="17" t="s">
        <v>49</v>
      </c>
      <c r="E106" s="23" t="s">
        <v>261</v>
      </c>
      <c r="F106" s="24" t="s">
        <v>110</v>
      </c>
      <c r="G106" s="25">
        <v>31.9</v>
      </c>
      <c r="H106" s="48"/>
      <c r="I106" s="25">
        <f>ROUND(ROUND(H106,1)*ROUND(G106,1),1)</f>
        <v>0</v>
      </c>
      <c r="O106">
        <f>(I106*21)/100</f>
        <v>0</v>
      </c>
      <c r="P106" t="s">
        <v>27</v>
      </c>
    </row>
    <row r="107" spans="1:16" ht="25.5" x14ac:dyDescent="0.2">
      <c r="A107" s="26" t="s">
        <v>52</v>
      </c>
      <c r="E107" s="27" t="s">
        <v>1410</v>
      </c>
      <c r="H107" s="49"/>
    </row>
    <row r="108" spans="1:16" x14ac:dyDescent="0.2">
      <c r="A108" s="30" t="s">
        <v>54</v>
      </c>
      <c r="E108" s="29" t="s">
        <v>1409</v>
      </c>
      <c r="H108" s="49"/>
    </row>
    <row r="109" spans="1:16" x14ac:dyDescent="0.2">
      <c r="A109" s="17" t="s">
        <v>222</v>
      </c>
      <c r="B109" s="22" t="s">
        <v>232</v>
      </c>
      <c r="C109" s="22" t="s">
        <v>264</v>
      </c>
      <c r="D109" s="17" t="s">
        <v>49</v>
      </c>
      <c r="E109" s="23" t="s">
        <v>265</v>
      </c>
      <c r="F109" s="24" t="s">
        <v>266</v>
      </c>
      <c r="G109" s="25">
        <v>0.3</v>
      </c>
      <c r="H109" s="48"/>
      <c r="I109" s="25">
        <f>ROUND(ROUND(H109,1)*ROUND(G109,1),1)</f>
        <v>0</v>
      </c>
      <c r="O109">
        <f>(I109*21)/100</f>
        <v>0</v>
      </c>
      <c r="P109" t="s">
        <v>27</v>
      </c>
    </row>
    <row r="110" spans="1:16" x14ac:dyDescent="0.2">
      <c r="A110" s="26" t="s">
        <v>52</v>
      </c>
      <c r="E110" s="27" t="s">
        <v>267</v>
      </c>
      <c r="H110" s="49"/>
    </row>
    <row r="111" spans="1:16" x14ac:dyDescent="0.2">
      <c r="A111" s="30" t="s">
        <v>54</v>
      </c>
      <c r="E111" s="29" t="s">
        <v>1411</v>
      </c>
      <c r="H111" s="49"/>
    </row>
    <row r="112" spans="1:16" x14ac:dyDescent="0.2">
      <c r="A112" s="17" t="s">
        <v>47</v>
      </c>
      <c r="B112" s="22" t="s">
        <v>234</v>
      </c>
      <c r="C112" s="22" t="s">
        <v>270</v>
      </c>
      <c r="D112" s="17" t="s">
        <v>49</v>
      </c>
      <c r="E112" s="23" t="s">
        <v>271</v>
      </c>
      <c r="F112" s="24" t="s">
        <v>159</v>
      </c>
      <c r="G112" s="25">
        <v>1</v>
      </c>
      <c r="H112" s="48"/>
      <c r="I112" s="25">
        <f>ROUND(ROUND(H112,1)*ROUND(G112,1),1)</f>
        <v>0</v>
      </c>
      <c r="O112">
        <f>(I112*21)/100</f>
        <v>0</v>
      </c>
      <c r="P112" t="s">
        <v>27</v>
      </c>
    </row>
    <row r="113" spans="1:18" x14ac:dyDescent="0.2">
      <c r="A113" s="26" t="s">
        <v>52</v>
      </c>
      <c r="E113" s="27" t="s">
        <v>272</v>
      </c>
      <c r="H113" s="49"/>
    </row>
    <row r="114" spans="1:18" x14ac:dyDescent="0.2">
      <c r="A114" s="30" t="s">
        <v>54</v>
      </c>
      <c r="E114" s="29" t="s">
        <v>49</v>
      </c>
      <c r="H114" s="49"/>
    </row>
    <row r="115" spans="1:18" x14ac:dyDescent="0.2">
      <c r="A115" s="17" t="s">
        <v>47</v>
      </c>
      <c r="B115" s="22" t="s">
        <v>491</v>
      </c>
      <c r="C115" s="22" t="s">
        <v>274</v>
      </c>
      <c r="D115" s="17" t="s">
        <v>49</v>
      </c>
      <c r="E115" s="23" t="s">
        <v>275</v>
      </c>
      <c r="F115" s="24" t="s">
        <v>159</v>
      </c>
      <c r="G115" s="25">
        <v>641.4</v>
      </c>
      <c r="H115" s="48"/>
      <c r="I115" s="25">
        <f>ROUND(ROUND(H115,1)*ROUND(G115,1),1)</f>
        <v>0</v>
      </c>
      <c r="O115">
        <f>(I115*21)/100</f>
        <v>0</v>
      </c>
      <c r="P115" t="s">
        <v>27</v>
      </c>
    </row>
    <row r="116" spans="1:18" ht="38.25" x14ac:dyDescent="0.2">
      <c r="A116" s="26" t="s">
        <v>52</v>
      </c>
      <c r="E116" s="27" t="s">
        <v>276</v>
      </c>
      <c r="H116" s="49"/>
    </row>
    <row r="117" spans="1:18" x14ac:dyDescent="0.2">
      <c r="A117" s="30" t="s">
        <v>54</v>
      </c>
      <c r="E117" s="29" t="s">
        <v>1412</v>
      </c>
      <c r="H117" s="49"/>
    </row>
    <row r="118" spans="1:18" x14ac:dyDescent="0.2">
      <c r="A118" s="17" t="s">
        <v>47</v>
      </c>
      <c r="B118" s="22" t="s">
        <v>495</v>
      </c>
      <c r="C118" s="22" t="s">
        <v>279</v>
      </c>
      <c r="D118" s="17" t="s">
        <v>49</v>
      </c>
      <c r="E118" s="23" t="s">
        <v>275</v>
      </c>
      <c r="F118" s="24" t="s">
        <v>159</v>
      </c>
      <c r="G118" s="25">
        <v>276.7</v>
      </c>
      <c r="H118" s="48"/>
      <c r="I118" s="25">
        <f>ROUND(ROUND(H118,1)*ROUND(G118,1),1)</f>
        <v>0</v>
      </c>
      <c r="O118">
        <f>(I118*21)/100</f>
        <v>0</v>
      </c>
      <c r="P118" t="s">
        <v>27</v>
      </c>
    </row>
    <row r="119" spans="1:18" ht="38.25" x14ac:dyDescent="0.2">
      <c r="A119" s="26" t="s">
        <v>52</v>
      </c>
      <c r="E119" s="27" t="s">
        <v>280</v>
      </c>
      <c r="H119" s="49"/>
    </row>
    <row r="120" spans="1:18" x14ac:dyDescent="0.2">
      <c r="A120" s="30" t="s">
        <v>54</v>
      </c>
      <c r="E120" s="29" t="s">
        <v>1393</v>
      </c>
      <c r="H120" s="49"/>
    </row>
    <row r="121" spans="1:18" x14ac:dyDescent="0.2">
      <c r="A121" s="17" t="s">
        <v>47</v>
      </c>
      <c r="B121" s="22" t="s">
        <v>499</v>
      </c>
      <c r="C121" s="22" t="s">
        <v>282</v>
      </c>
      <c r="D121" s="17" t="s">
        <v>49</v>
      </c>
      <c r="E121" s="23" t="s">
        <v>275</v>
      </c>
      <c r="F121" s="24" t="s">
        <v>159</v>
      </c>
      <c r="G121" s="25">
        <v>364.7</v>
      </c>
      <c r="H121" s="48"/>
      <c r="I121" s="25">
        <f>ROUND(ROUND(H121,1)*ROUND(G121,1),1)</f>
        <v>0</v>
      </c>
      <c r="O121">
        <f>(I121*21)/100</f>
        <v>0</v>
      </c>
      <c r="P121" t="s">
        <v>27</v>
      </c>
    </row>
    <row r="122" spans="1:18" ht="38.25" x14ac:dyDescent="0.2">
      <c r="A122" s="26" t="s">
        <v>52</v>
      </c>
      <c r="E122" s="27" t="s">
        <v>283</v>
      </c>
      <c r="H122" s="49"/>
    </row>
    <row r="123" spans="1:18" x14ac:dyDescent="0.2">
      <c r="A123" s="30" t="s">
        <v>54</v>
      </c>
      <c r="E123" s="29" t="s">
        <v>1394</v>
      </c>
      <c r="H123" s="49"/>
    </row>
    <row r="124" spans="1:18" x14ac:dyDescent="0.2">
      <c r="A124" s="17" t="s">
        <v>47</v>
      </c>
      <c r="B124" s="22" t="s">
        <v>504</v>
      </c>
      <c r="C124" s="22" t="s">
        <v>285</v>
      </c>
      <c r="D124" s="17" t="s">
        <v>49</v>
      </c>
      <c r="E124" s="23" t="s">
        <v>286</v>
      </c>
      <c r="F124" s="24" t="s">
        <v>159</v>
      </c>
      <c r="G124" s="25">
        <v>260.39999999999998</v>
      </c>
      <c r="H124" s="48"/>
      <c r="I124" s="25">
        <f>ROUND(ROUND(H124,1)*ROUND(G124,1),1)</f>
        <v>0</v>
      </c>
      <c r="O124">
        <f>(I124*21)/100</f>
        <v>0</v>
      </c>
      <c r="P124" t="s">
        <v>27</v>
      </c>
    </row>
    <row r="125" spans="1:18" ht="25.5" x14ac:dyDescent="0.2">
      <c r="A125" s="26" t="s">
        <v>52</v>
      </c>
      <c r="E125" s="27" t="s">
        <v>287</v>
      </c>
      <c r="H125" s="49"/>
    </row>
    <row r="126" spans="1:18" x14ac:dyDescent="0.2">
      <c r="A126" s="28" t="s">
        <v>54</v>
      </c>
      <c r="E126" s="29" t="s">
        <v>1413</v>
      </c>
      <c r="H126" s="49"/>
    </row>
    <row r="127" spans="1:18" ht="12.75" customHeight="1" x14ac:dyDescent="0.2">
      <c r="A127" s="5" t="s">
        <v>45</v>
      </c>
      <c r="B127" s="5"/>
      <c r="C127" s="32" t="s">
        <v>35</v>
      </c>
      <c r="D127" s="5"/>
      <c r="E127" s="20" t="s">
        <v>297</v>
      </c>
      <c r="F127" s="5"/>
      <c r="G127" s="5"/>
      <c r="H127" s="50"/>
      <c r="I127" s="33">
        <f>0+Q127</f>
        <v>0</v>
      </c>
      <c r="O127">
        <f>0+R127</f>
        <v>0</v>
      </c>
      <c r="Q127">
        <f>0+I128+I131+I134</f>
        <v>0</v>
      </c>
      <c r="R127">
        <f>0+O128+O131+O134</f>
        <v>0</v>
      </c>
    </row>
    <row r="128" spans="1:18" x14ac:dyDescent="0.2">
      <c r="A128" s="17" t="s">
        <v>47</v>
      </c>
      <c r="B128" s="22" t="s">
        <v>237</v>
      </c>
      <c r="C128" s="22" t="s">
        <v>1061</v>
      </c>
      <c r="D128" s="17" t="s">
        <v>49</v>
      </c>
      <c r="E128" s="23" t="s">
        <v>1062</v>
      </c>
      <c r="F128" s="24" t="s">
        <v>159</v>
      </c>
      <c r="G128" s="25">
        <v>46.4</v>
      </c>
      <c r="H128" s="48"/>
      <c r="I128" s="25">
        <f>ROUND(ROUND(H128,1)*ROUND(G128,1),1)</f>
        <v>0</v>
      </c>
      <c r="O128">
        <f>(I128*21)/100</f>
        <v>0</v>
      </c>
      <c r="P128" t="s">
        <v>27</v>
      </c>
    </row>
    <row r="129" spans="1:18" ht="25.5" x14ac:dyDescent="0.2">
      <c r="A129" s="26" t="s">
        <v>52</v>
      </c>
      <c r="E129" s="27" t="s">
        <v>1063</v>
      </c>
      <c r="H129" s="49"/>
    </row>
    <row r="130" spans="1:18" x14ac:dyDescent="0.2">
      <c r="A130" s="30" t="s">
        <v>54</v>
      </c>
      <c r="E130" s="29" t="s">
        <v>1414</v>
      </c>
      <c r="H130" s="49"/>
    </row>
    <row r="131" spans="1:18" x14ac:dyDescent="0.2">
      <c r="A131" s="17" t="s">
        <v>47</v>
      </c>
      <c r="B131" s="22" t="s">
        <v>246</v>
      </c>
      <c r="C131" s="22" t="s">
        <v>1064</v>
      </c>
      <c r="D131" s="17" t="s">
        <v>49</v>
      </c>
      <c r="E131" s="23" t="s">
        <v>1065</v>
      </c>
      <c r="F131" s="24" t="s">
        <v>159</v>
      </c>
      <c r="G131" s="25">
        <v>0.7</v>
      </c>
      <c r="H131" s="48"/>
      <c r="I131" s="25">
        <f>ROUND(ROUND(H131,1)*ROUND(G131,1),1)</f>
        <v>0</v>
      </c>
      <c r="O131">
        <f>(I131*21)/100</f>
        <v>0</v>
      </c>
      <c r="P131" t="s">
        <v>27</v>
      </c>
    </row>
    <row r="132" spans="1:18" ht="25.5" x14ac:dyDescent="0.2">
      <c r="A132" s="26" t="s">
        <v>52</v>
      </c>
      <c r="E132" s="27" t="s">
        <v>1415</v>
      </c>
      <c r="H132" s="49"/>
    </row>
    <row r="133" spans="1:18" ht="25.5" x14ac:dyDescent="0.2">
      <c r="A133" s="30" t="s">
        <v>54</v>
      </c>
      <c r="E133" s="29" t="s">
        <v>1416</v>
      </c>
      <c r="H133" s="49"/>
    </row>
    <row r="134" spans="1:18" x14ac:dyDescent="0.2">
      <c r="A134" s="17" t="s">
        <v>47</v>
      </c>
      <c r="B134" s="22" t="s">
        <v>241</v>
      </c>
      <c r="C134" s="22" t="s">
        <v>1068</v>
      </c>
      <c r="D134" s="17" t="s">
        <v>49</v>
      </c>
      <c r="E134" s="23" t="s">
        <v>1069</v>
      </c>
      <c r="F134" s="24" t="s">
        <v>110</v>
      </c>
      <c r="G134" s="25">
        <v>3.8</v>
      </c>
      <c r="H134" s="48"/>
      <c r="I134" s="25">
        <f>ROUND(ROUND(H134,1)*ROUND(G134,1),1)</f>
        <v>0</v>
      </c>
      <c r="O134">
        <f>(I134*21)/100</f>
        <v>0</v>
      </c>
      <c r="P134" t="s">
        <v>27</v>
      </c>
    </row>
    <row r="135" spans="1:18" ht="25.5" x14ac:dyDescent="0.2">
      <c r="A135" s="26" t="s">
        <v>52</v>
      </c>
      <c r="E135" s="27" t="s">
        <v>1415</v>
      </c>
      <c r="H135" s="49"/>
    </row>
    <row r="136" spans="1:18" ht="25.5" x14ac:dyDescent="0.2">
      <c r="A136" s="28" t="s">
        <v>54</v>
      </c>
      <c r="E136" s="29" t="s">
        <v>1417</v>
      </c>
      <c r="H136" s="49"/>
    </row>
    <row r="137" spans="1:18" ht="12.75" customHeight="1" x14ac:dyDescent="0.2">
      <c r="A137" s="5" t="s">
        <v>45</v>
      </c>
      <c r="B137" s="5"/>
      <c r="C137" s="32" t="s">
        <v>37</v>
      </c>
      <c r="D137" s="5"/>
      <c r="E137" s="20" t="s">
        <v>312</v>
      </c>
      <c r="F137" s="5"/>
      <c r="G137" s="5"/>
      <c r="H137" s="50"/>
      <c r="I137" s="33">
        <f>0+Q137</f>
        <v>0</v>
      </c>
      <c r="O137">
        <f>0+R137</f>
        <v>0</v>
      </c>
      <c r="Q137">
        <f>0+I138+I141+I144+I147+I150+I153+I156</f>
        <v>0</v>
      </c>
      <c r="R137">
        <f>0+O138+O141+O144+O147+O150+O153+O156</f>
        <v>0</v>
      </c>
    </row>
    <row r="138" spans="1:18" x14ac:dyDescent="0.2">
      <c r="A138" s="17" t="s">
        <v>47</v>
      </c>
      <c r="B138" s="22" t="s">
        <v>249</v>
      </c>
      <c r="C138" s="22" t="s">
        <v>314</v>
      </c>
      <c r="D138" s="17" t="s">
        <v>49</v>
      </c>
      <c r="E138" s="23" t="s">
        <v>315</v>
      </c>
      <c r="F138" s="24" t="s">
        <v>110</v>
      </c>
      <c r="G138" s="25">
        <v>131.4</v>
      </c>
      <c r="H138" s="48"/>
      <c r="I138" s="25">
        <f>ROUND(ROUND(H138,1)*ROUND(G138,1),1)</f>
        <v>0</v>
      </c>
      <c r="O138">
        <f>(I138*21)/100</f>
        <v>0</v>
      </c>
      <c r="P138" t="s">
        <v>27</v>
      </c>
    </row>
    <row r="139" spans="1:18" ht="25.5" x14ac:dyDescent="0.2">
      <c r="A139" s="26" t="s">
        <v>52</v>
      </c>
      <c r="E139" s="27" t="s">
        <v>1418</v>
      </c>
      <c r="H139" s="49"/>
    </row>
    <row r="140" spans="1:18" ht="25.5" x14ac:dyDescent="0.2">
      <c r="A140" s="30" t="s">
        <v>54</v>
      </c>
      <c r="E140" s="29" t="s">
        <v>1375</v>
      </c>
      <c r="H140" s="49"/>
    </row>
    <row r="141" spans="1:18" x14ac:dyDescent="0.2">
      <c r="A141" s="17" t="s">
        <v>47</v>
      </c>
      <c r="B141" s="22" t="s">
        <v>254</v>
      </c>
      <c r="C141" s="22" t="s">
        <v>322</v>
      </c>
      <c r="D141" s="17" t="s">
        <v>49</v>
      </c>
      <c r="E141" s="23" t="s">
        <v>323</v>
      </c>
      <c r="F141" s="24" t="s">
        <v>110</v>
      </c>
      <c r="G141" s="25">
        <v>428.3</v>
      </c>
      <c r="H141" s="48"/>
      <c r="I141" s="25">
        <f>ROUND(ROUND(H141,1)*ROUND(G141,1),1)</f>
        <v>0</v>
      </c>
      <c r="O141">
        <f>(I141*21)/100</f>
        <v>0</v>
      </c>
      <c r="P141" t="s">
        <v>27</v>
      </c>
    </row>
    <row r="142" spans="1:18" ht="25.5" x14ac:dyDescent="0.2">
      <c r="A142" s="26" t="s">
        <v>52</v>
      </c>
      <c r="E142" s="27" t="s">
        <v>1419</v>
      </c>
      <c r="H142" s="49"/>
    </row>
    <row r="143" spans="1:18" ht="38.25" x14ac:dyDescent="0.2">
      <c r="A143" s="30" t="s">
        <v>54</v>
      </c>
      <c r="E143" s="29" t="s">
        <v>1377</v>
      </c>
      <c r="H143" s="49"/>
    </row>
    <row r="144" spans="1:18" x14ac:dyDescent="0.2">
      <c r="A144" s="17" t="s">
        <v>47</v>
      </c>
      <c r="B144" s="22" t="s">
        <v>259</v>
      </c>
      <c r="C144" s="22" t="s">
        <v>326</v>
      </c>
      <c r="D144" s="17" t="s">
        <v>49</v>
      </c>
      <c r="E144" s="23" t="s">
        <v>327</v>
      </c>
      <c r="F144" s="24" t="s">
        <v>110</v>
      </c>
      <c r="G144" s="25">
        <v>623</v>
      </c>
      <c r="H144" s="48"/>
      <c r="I144" s="25">
        <f>ROUND(ROUND(H144,1)*ROUND(G144,1),1)</f>
        <v>0</v>
      </c>
      <c r="O144">
        <f>(I144*21)/100</f>
        <v>0</v>
      </c>
      <c r="P144" t="s">
        <v>27</v>
      </c>
    </row>
    <row r="145" spans="1:18" ht="38.25" x14ac:dyDescent="0.2">
      <c r="A145" s="26" t="s">
        <v>52</v>
      </c>
      <c r="E145" s="27" t="s">
        <v>1420</v>
      </c>
      <c r="H145" s="49"/>
    </row>
    <row r="146" spans="1:18" ht="38.25" x14ac:dyDescent="0.2">
      <c r="A146" s="30" t="s">
        <v>54</v>
      </c>
      <c r="E146" s="29" t="s">
        <v>1421</v>
      </c>
      <c r="H146" s="49"/>
    </row>
    <row r="147" spans="1:18" ht="25.5" x14ac:dyDescent="0.2">
      <c r="A147" s="17" t="s">
        <v>47</v>
      </c>
      <c r="B147" s="22" t="s">
        <v>263</v>
      </c>
      <c r="C147" s="22" t="s">
        <v>331</v>
      </c>
      <c r="D147" s="17" t="s">
        <v>49</v>
      </c>
      <c r="E147" s="23" t="s">
        <v>332</v>
      </c>
      <c r="F147" s="24" t="s">
        <v>110</v>
      </c>
      <c r="G147" s="25">
        <v>408.6</v>
      </c>
      <c r="H147" s="48"/>
      <c r="I147" s="25">
        <f>ROUND(ROUND(H147,1)*ROUND(G147,1),1)</f>
        <v>0</v>
      </c>
      <c r="O147">
        <f>(I147*21)/100</f>
        <v>0</v>
      </c>
      <c r="P147" t="s">
        <v>27</v>
      </c>
    </row>
    <row r="148" spans="1:18" ht="25.5" x14ac:dyDescent="0.2">
      <c r="A148" s="26" t="s">
        <v>52</v>
      </c>
      <c r="E148" s="27" t="s">
        <v>1422</v>
      </c>
      <c r="H148" s="49"/>
    </row>
    <row r="149" spans="1:18" ht="25.5" x14ac:dyDescent="0.2">
      <c r="A149" s="30" t="s">
        <v>54</v>
      </c>
      <c r="E149" s="29" t="s">
        <v>1379</v>
      </c>
      <c r="H149" s="49"/>
    </row>
    <row r="150" spans="1:18" ht="25.5" x14ac:dyDescent="0.2">
      <c r="A150" s="17" t="s">
        <v>47</v>
      </c>
      <c r="B150" s="22" t="s">
        <v>269</v>
      </c>
      <c r="C150" s="22" t="s">
        <v>336</v>
      </c>
      <c r="D150" s="17" t="s">
        <v>49</v>
      </c>
      <c r="E150" s="23" t="s">
        <v>337</v>
      </c>
      <c r="F150" s="24" t="s">
        <v>110</v>
      </c>
      <c r="G150" s="25">
        <v>214.4</v>
      </c>
      <c r="H150" s="48"/>
      <c r="I150" s="25">
        <f>ROUND(ROUND(H150,1)*ROUND(G150,1),1)</f>
        <v>0</v>
      </c>
      <c r="O150">
        <f>(I150*21)/100</f>
        <v>0</v>
      </c>
      <c r="P150" t="s">
        <v>27</v>
      </c>
    </row>
    <row r="151" spans="1:18" ht="25.5" x14ac:dyDescent="0.2">
      <c r="A151" s="26" t="s">
        <v>52</v>
      </c>
      <c r="E151" s="27" t="s">
        <v>1423</v>
      </c>
      <c r="H151" s="49"/>
    </row>
    <row r="152" spans="1:18" ht="25.5" x14ac:dyDescent="0.2">
      <c r="A152" s="30" t="s">
        <v>54</v>
      </c>
      <c r="E152" s="29" t="s">
        <v>1380</v>
      </c>
      <c r="H152" s="49"/>
    </row>
    <row r="153" spans="1:18" ht="25.5" x14ac:dyDescent="0.2">
      <c r="A153" s="17" t="s">
        <v>47</v>
      </c>
      <c r="B153" s="22" t="s">
        <v>289</v>
      </c>
      <c r="C153" s="22" t="s">
        <v>340</v>
      </c>
      <c r="D153" s="17" t="s">
        <v>49</v>
      </c>
      <c r="E153" s="23" t="s">
        <v>341</v>
      </c>
      <c r="F153" s="24" t="s">
        <v>110</v>
      </c>
      <c r="G153" s="25">
        <v>262.8</v>
      </c>
      <c r="H153" s="48"/>
      <c r="I153" s="25">
        <f>ROUND(ROUND(H153,1)*ROUND(G153,1),1)</f>
        <v>0</v>
      </c>
      <c r="O153">
        <f>(I153*21)/100</f>
        <v>0</v>
      </c>
      <c r="P153" t="s">
        <v>27</v>
      </c>
    </row>
    <row r="154" spans="1:18" ht="25.5" x14ac:dyDescent="0.2">
      <c r="A154" s="26" t="s">
        <v>52</v>
      </c>
      <c r="E154" s="27" t="s">
        <v>1424</v>
      </c>
      <c r="H154" s="49"/>
    </row>
    <row r="155" spans="1:18" ht="25.5" x14ac:dyDescent="0.2">
      <c r="A155" s="30" t="s">
        <v>54</v>
      </c>
      <c r="E155" s="29" t="s">
        <v>1425</v>
      </c>
      <c r="H155" s="49"/>
    </row>
    <row r="156" spans="1:18" ht="25.5" x14ac:dyDescent="0.2">
      <c r="A156" s="17" t="s">
        <v>47</v>
      </c>
      <c r="B156" s="22" t="s">
        <v>293</v>
      </c>
      <c r="C156" s="22" t="s">
        <v>345</v>
      </c>
      <c r="D156" s="17" t="s">
        <v>49</v>
      </c>
      <c r="E156" s="23" t="s">
        <v>346</v>
      </c>
      <c r="F156" s="24" t="s">
        <v>110</v>
      </c>
      <c r="G156" s="25">
        <v>297</v>
      </c>
      <c r="H156" s="48"/>
      <c r="I156" s="25">
        <f>ROUND(ROUND(H156,1)*ROUND(G156,1),1)</f>
        <v>0</v>
      </c>
      <c r="O156">
        <f>(I156*21)/100</f>
        <v>0</v>
      </c>
      <c r="P156" t="s">
        <v>27</v>
      </c>
    </row>
    <row r="157" spans="1:18" ht="25.5" x14ac:dyDescent="0.2">
      <c r="A157" s="26" t="s">
        <v>52</v>
      </c>
      <c r="E157" s="27" t="s">
        <v>1426</v>
      </c>
      <c r="H157" s="49"/>
    </row>
    <row r="158" spans="1:18" ht="25.5" x14ac:dyDescent="0.2">
      <c r="A158" s="28" t="s">
        <v>54</v>
      </c>
      <c r="E158" s="29" t="s">
        <v>1427</v>
      </c>
      <c r="H158" s="49"/>
    </row>
    <row r="159" spans="1:18" ht="12.75" customHeight="1" x14ac:dyDescent="0.2">
      <c r="A159" s="5" t="s">
        <v>45</v>
      </c>
      <c r="B159" s="5"/>
      <c r="C159" s="32" t="s">
        <v>66</v>
      </c>
      <c r="D159" s="5"/>
      <c r="E159" s="20" t="s">
        <v>365</v>
      </c>
      <c r="F159" s="5"/>
      <c r="G159" s="5"/>
      <c r="H159" s="50"/>
      <c r="I159" s="33">
        <f>0+Q159</f>
        <v>0</v>
      </c>
      <c r="O159">
        <f>0+R159</f>
        <v>0</v>
      </c>
      <c r="Q159">
        <f>0+I160+I163+I166+I169+I172+I175</f>
        <v>0</v>
      </c>
      <c r="R159">
        <f>0+O160+O163+O166+O169+O172+O175</f>
        <v>0</v>
      </c>
    </row>
    <row r="160" spans="1:18" x14ac:dyDescent="0.2">
      <c r="A160" s="17" t="s">
        <v>47</v>
      </c>
      <c r="B160" s="22" t="s">
        <v>298</v>
      </c>
      <c r="C160" s="22" t="s">
        <v>1077</v>
      </c>
      <c r="D160" s="17" t="s">
        <v>49</v>
      </c>
      <c r="E160" s="23" t="s">
        <v>1078</v>
      </c>
      <c r="F160" s="24" t="s">
        <v>383</v>
      </c>
      <c r="G160" s="25">
        <v>30</v>
      </c>
      <c r="H160" s="48"/>
      <c r="I160" s="25">
        <f>ROUND(ROUND(H160,1)*ROUND(G160,1),1)</f>
        <v>0</v>
      </c>
      <c r="O160">
        <f>(I160*21)/100</f>
        <v>0</v>
      </c>
      <c r="P160" t="s">
        <v>27</v>
      </c>
    </row>
    <row r="161" spans="1:16" ht="25.5" x14ac:dyDescent="0.2">
      <c r="A161" s="26" t="s">
        <v>52</v>
      </c>
      <c r="E161" s="27" t="s">
        <v>1428</v>
      </c>
      <c r="H161" s="49"/>
    </row>
    <row r="162" spans="1:16" x14ac:dyDescent="0.2">
      <c r="A162" s="30" t="s">
        <v>54</v>
      </c>
      <c r="E162" s="29" t="s">
        <v>1429</v>
      </c>
      <c r="H162" s="49"/>
    </row>
    <row r="163" spans="1:16" x14ac:dyDescent="0.2">
      <c r="A163" s="17" t="s">
        <v>222</v>
      </c>
      <c r="B163" s="22" t="s">
        <v>303</v>
      </c>
      <c r="C163" s="22" t="s">
        <v>1080</v>
      </c>
      <c r="D163" s="17" t="s">
        <v>49</v>
      </c>
      <c r="E163" s="23" t="s">
        <v>1081</v>
      </c>
      <c r="F163" s="24" t="s">
        <v>140</v>
      </c>
      <c r="G163" s="25">
        <v>39</v>
      </c>
      <c r="H163" s="48"/>
      <c r="I163" s="25">
        <f>ROUND(ROUND(H163,1)*ROUND(G163,1),1)</f>
        <v>0</v>
      </c>
      <c r="O163">
        <f>(I163*21)/100</f>
        <v>0</v>
      </c>
      <c r="P163" t="s">
        <v>27</v>
      </c>
    </row>
    <row r="164" spans="1:16" x14ac:dyDescent="0.2">
      <c r="A164" s="26" t="s">
        <v>52</v>
      </c>
      <c r="E164" s="27" t="s">
        <v>1082</v>
      </c>
      <c r="H164" s="49"/>
    </row>
    <row r="165" spans="1:16" x14ac:dyDescent="0.2">
      <c r="A165" s="30" t="s">
        <v>54</v>
      </c>
      <c r="E165" s="29" t="s">
        <v>1430</v>
      </c>
      <c r="H165" s="49"/>
    </row>
    <row r="166" spans="1:16" x14ac:dyDescent="0.2">
      <c r="A166" s="17" t="s">
        <v>222</v>
      </c>
      <c r="B166" s="22" t="s">
        <v>307</v>
      </c>
      <c r="C166" s="22" t="s">
        <v>1083</v>
      </c>
      <c r="D166" s="17" t="s">
        <v>49</v>
      </c>
      <c r="E166" s="23" t="s">
        <v>1084</v>
      </c>
      <c r="F166" s="24" t="s">
        <v>383</v>
      </c>
      <c r="G166" s="25">
        <v>26</v>
      </c>
      <c r="H166" s="48"/>
      <c r="I166" s="25">
        <f>ROUND(ROUND(H166,1)*ROUND(G166,1),1)</f>
        <v>0</v>
      </c>
      <c r="O166">
        <f>(I166*21)/100</f>
        <v>0</v>
      </c>
      <c r="P166" t="s">
        <v>27</v>
      </c>
    </row>
    <row r="167" spans="1:16" x14ac:dyDescent="0.2">
      <c r="A167" s="26" t="s">
        <v>52</v>
      </c>
      <c r="E167" s="27" t="s">
        <v>1284</v>
      </c>
      <c r="H167" s="49"/>
    </row>
    <row r="168" spans="1:16" x14ac:dyDescent="0.2">
      <c r="A168" s="30" t="s">
        <v>54</v>
      </c>
      <c r="E168" s="29" t="s">
        <v>49</v>
      </c>
      <c r="H168" s="49"/>
    </row>
    <row r="169" spans="1:16" x14ac:dyDescent="0.2">
      <c r="A169" s="17" t="s">
        <v>222</v>
      </c>
      <c r="B169" s="22" t="s">
        <v>313</v>
      </c>
      <c r="C169" s="22" t="s">
        <v>1431</v>
      </c>
      <c r="D169" s="17" t="s">
        <v>49</v>
      </c>
      <c r="E169" s="23" t="s">
        <v>1432</v>
      </c>
      <c r="F169" s="24" t="s">
        <v>383</v>
      </c>
      <c r="G169" s="25">
        <v>4</v>
      </c>
      <c r="H169" s="48"/>
      <c r="I169" s="25">
        <f>ROUND(ROUND(H169,1)*ROUND(G169,1),1)</f>
        <v>0</v>
      </c>
      <c r="O169">
        <f>(I169*21)/100</f>
        <v>0</v>
      </c>
      <c r="P169" t="s">
        <v>27</v>
      </c>
    </row>
    <row r="170" spans="1:16" x14ac:dyDescent="0.2">
      <c r="A170" s="26" t="s">
        <v>52</v>
      </c>
      <c r="E170" s="27" t="s">
        <v>1433</v>
      </c>
      <c r="H170" s="49"/>
    </row>
    <row r="171" spans="1:16" x14ac:dyDescent="0.2">
      <c r="A171" s="30" t="s">
        <v>54</v>
      </c>
      <c r="E171" s="29" t="s">
        <v>49</v>
      </c>
      <c r="H171" s="49"/>
    </row>
    <row r="172" spans="1:16" x14ac:dyDescent="0.2">
      <c r="A172" s="17" t="s">
        <v>47</v>
      </c>
      <c r="B172" s="22" t="s">
        <v>317</v>
      </c>
      <c r="C172" s="22" t="s">
        <v>1434</v>
      </c>
      <c r="D172" s="17" t="s">
        <v>49</v>
      </c>
      <c r="E172" s="23" t="s">
        <v>1435</v>
      </c>
      <c r="F172" s="24" t="s">
        <v>1088</v>
      </c>
      <c r="G172" s="25">
        <v>9</v>
      </c>
      <c r="H172" s="48"/>
      <c r="I172" s="25">
        <f>ROUND(ROUND(H172,1)*ROUND(G172,1),1)</f>
        <v>0</v>
      </c>
      <c r="O172">
        <f>(I172*21)/100</f>
        <v>0</v>
      </c>
      <c r="P172" t="s">
        <v>27</v>
      </c>
    </row>
    <row r="173" spans="1:16" ht="25.5" x14ac:dyDescent="0.2">
      <c r="A173" s="26" t="s">
        <v>52</v>
      </c>
      <c r="E173" s="27" t="s">
        <v>1436</v>
      </c>
      <c r="H173" s="49"/>
    </row>
    <row r="174" spans="1:16" x14ac:dyDescent="0.2">
      <c r="A174" s="30" t="s">
        <v>54</v>
      </c>
      <c r="E174" s="29" t="s">
        <v>49</v>
      </c>
      <c r="H174" s="49"/>
    </row>
    <row r="175" spans="1:16" x14ac:dyDescent="0.2">
      <c r="A175" s="17" t="s">
        <v>47</v>
      </c>
      <c r="B175" s="22" t="s">
        <v>508</v>
      </c>
      <c r="C175" s="22" t="s">
        <v>1437</v>
      </c>
      <c r="D175" s="17" t="s">
        <v>49</v>
      </c>
      <c r="E175" s="23" t="s">
        <v>1438</v>
      </c>
      <c r="F175" s="24" t="s">
        <v>383</v>
      </c>
      <c r="G175" s="25">
        <v>3</v>
      </c>
      <c r="H175" s="48"/>
      <c r="I175" s="25">
        <f>ROUND(ROUND(H175,1)*ROUND(G175,1),1)</f>
        <v>0</v>
      </c>
      <c r="O175">
        <f>(I175*21)/100</f>
        <v>0</v>
      </c>
      <c r="P175" t="s">
        <v>27</v>
      </c>
    </row>
    <row r="176" spans="1:16" ht="25.5" x14ac:dyDescent="0.2">
      <c r="A176" s="26" t="s">
        <v>52</v>
      </c>
      <c r="E176" s="27" t="s">
        <v>1439</v>
      </c>
      <c r="H176" s="49"/>
    </row>
    <row r="177" spans="1:18" x14ac:dyDescent="0.2">
      <c r="A177" s="28" t="s">
        <v>54</v>
      </c>
      <c r="E177" s="29" t="s">
        <v>49</v>
      </c>
      <c r="H177" s="49"/>
    </row>
    <row r="178" spans="1:18" ht="12.75" customHeight="1" x14ac:dyDescent="0.2">
      <c r="A178" s="5" t="s">
        <v>45</v>
      </c>
      <c r="B178" s="5"/>
      <c r="C178" s="32" t="s">
        <v>69</v>
      </c>
      <c r="D178" s="5"/>
      <c r="E178" s="20" t="s">
        <v>371</v>
      </c>
      <c r="F178" s="5"/>
      <c r="G178" s="5"/>
      <c r="H178" s="50"/>
      <c r="I178" s="33">
        <f>0+Q178</f>
        <v>0</v>
      </c>
      <c r="O178">
        <f>0+R178</f>
        <v>0</v>
      </c>
      <c r="Q178">
        <f>0+I179+I182+I185+I188+I191+I194+I197+I200+I203+I206+I209+I212+I215+I218+I221+I224+I227+I230+I233+I236+I239+I242+I245+I248+I251+I254+I257+I260+I263+I266+I269+I272+I275+I278+I281+I284+I287+I290</f>
        <v>0</v>
      </c>
      <c r="R178">
        <f>0+O179+O182+O185+O188+O191+O194+O197+O200+O203+O206+O209+O212+O215+O218+O221+O224+O227+O230+O233+O236+O239+O242+O245+O248+O251+O254+O257+O260+O263+O266+O269+O272+O275+O278+O281+O284+O287+O290</f>
        <v>0</v>
      </c>
    </row>
    <row r="179" spans="1:18" ht="25.5" x14ac:dyDescent="0.2">
      <c r="A179" s="17" t="s">
        <v>47</v>
      </c>
      <c r="B179" s="22" t="s">
        <v>321</v>
      </c>
      <c r="C179" s="22" t="s">
        <v>1440</v>
      </c>
      <c r="D179" s="17" t="s">
        <v>49</v>
      </c>
      <c r="E179" s="23" t="s">
        <v>1441</v>
      </c>
      <c r="F179" s="24" t="s">
        <v>140</v>
      </c>
      <c r="G179" s="25">
        <v>394.8</v>
      </c>
      <c r="H179" s="48"/>
      <c r="I179" s="25">
        <f>ROUND(ROUND(H179,1)*ROUND(G179,1),1)</f>
        <v>0</v>
      </c>
      <c r="O179">
        <f>(I179*21)/100</f>
        <v>0</v>
      </c>
      <c r="P179" t="s">
        <v>27</v>
      </c>
    </row>
    <row r="180" spans="1:18" ht="25.5" x14ac:dyDescent="0.2">
      <c r="A180" s="26" t="s">
        <v>52</v>
      </c>
      <c r="E180" s="27" t="s">
        <v>1442</v>
      </c>
      <c r="H180" s="49"/>
    </row>
    <row r="181" spans="1:18" x14ac:dyDescent="0.2">
      <c r="A181" s="30" t="s">
        <v>54</v>
      </c>
      <c r="E181" s="29" t="s">
        <v>49</v>
      </c>
      <c r="H181" s="49"/>
    </row>
    <row r="182" spans="1:18" x14ac:dyDescent="0.2">
      <c r="A182" s="17" t="s">
        <v>222</v>
      </c>
      <c r="B182" s="22" t="s">
        <v>325</v>
      </c>
      <c r="C182" s="22" t="s">
        <v>1443</v>
      </c>
      <c r="D182" s="17" t="s">
        <v>49</v>
      </c>
      <c r="E182" s="23" t="s">
        <v>1444</v>
      </c>
      <c r="F182" s="24" t="s">
        <v>140</v>
      </c>
      <c r="G182" s="25">
        <v>394.8</v>
      </c>
      <c r="H182" s="48"/>
      <c r="I182" s="25">
        <f>ROUND(ROUND(H182,1)*ROUND(G182,1),1)</f>
        <v>0</v>
      </c>
      <c r="O182">
        <f>(I182*21)/100</f>
        <v>0</v>
      </c>
      <c r="P182" t="s">
        <v>27</v>
      </c>
    </row>
    <row r="183" spans="1:18" ht="25.5" x14ac:dyDescent="0.2">
      <c r="A183" s="26" t="s">
        <v>52</v>
      </c>
      <c r="E183" s="27" t="s">
        <v>1445</v>
      </c>
      <c r="H183" s="49"/>
    </row>
    <row r="184" spans="1:18" x14ac:dyDescent="0.2">
      <c r="A184" s="30" t="s">
        <v>54</v>
      </c>
      <c r="E184" s="29" t="s">
        <v>49</v>
      </c>
      <c r="H184" s="49"/>
    </row>
    <row r="185" spans="1:18" x14ac:dyDescent="0.2">
      <c r="A185" s="17" t="s">
        <v>47</v>
      </c>
      <c r="B185" s="22" t="s">
        <v>330</v>
      </c>
      <c r="C185" s="22" t="s">
        <v>1446</v>
      </c>
      <c r="D185" s="17" t="s">
        <v>404</v>
      </c>
      <c r="E185" s="23" t="s">
        <v>1447</v>
      </c>
      <c r="F185" s="24" t="s">
        <v>383</v>
      </c>
      <c r="G185" s="25">
        <v>26</v>
      </c>
      <c r="H185" s="48"/>
      <c r="I185" s="25">
        <f>ROUND(ROUND(H185,1)*ROUND(G185,1),1)</f>
        <v>0</v>
      </c>
      <c r="O185">
        <f>(I185*21)/100</f>
        <v>0</v>
      </c>
      <c r="P185" t="s">
        <v>27</v>
      </c>
    </row>
    <row r="186" spans="1:18" ht="25.5" x14ac:dyDescent="0.2">
      <c r="A186" s="26" t="s">
        <v>52</v>
      </c>
      <c r="E186" s="27" t="s">
        <v>1448</v>
      </c>
      <c r="H186" s="49"/>
    </row>
    <row r="187" spans="1:18" x14ac:dyDescent="0.2">
      <c r="A187" s="30" t="s">
        <v>54</v>
      </c>
      <c r="E187" s="29" t="s">
        <v>49</v>
      </c>
      <c r="H187" s="49"/>
    </row>
    <row r="188" spans="1:18" x14ac:dyDescent="0.2">
      <c r="A188" s="17" t="s">
        <v>222</v>
      </c>
      <c r="B188" s="22" t="s">
        <v>335</v>
      </c>
      <c r="C188" s="22" t="s">
        <v>1449</v>
      </c>
      <c r="D188" s="17" t="s">
        <v>49</v>
      </c>
      <c r="E188" s="23" t="s">
        <v>1450</v>
      </c>
      <c r="F188" s="24" t="s">
        <v>383</v>
      </c>
      <c r="G188" s="25">
        <v>26</v>
      </c>
      <c r="H188" s="48"/>
      <c r="I188" s="25">
        <f>ROUND(ROUND(H188,1)*ROUND(G188,1),1)</f>
        <v>0</v>
      </c>
      <c r="O188">
        <f>(I188*21)/100</f>
        <v>0</v>
      </c>
      <c r="P188" t="s">
        <v>27</v>
      </c>
    </row>
    <row r="189" spans="1:18" x14ac:dyDescent="0.2">
      <c r="A189" s="26" t="s">
        <v>52</v>
      </c>
      <c r="E189" s="27" t="s">
        <v>1451</v>
      </c>
      <c r="H189" s="49"/>
    </row>
    <row r="190" spans="1:18" x14ac:dyDescent="0.2">
      <c r="A190" s="30" t="s">
        <v>54</v>
      </c>
      <c r="E190" s="29" t="s">
        <v>49</v>
      </c>
      <c r="H190" s="49"/>
    </row>
    <row r="191" spans="1:18" ht="25.5" x14ac:dyDescent="0.2">
      <c r="A191" s="17" t="s">
        <v>47</v>
      </c>
      <c r="B191" s="22" t="s">
        <v>339</v>
      </c>
      <c r="C191" s="22" t="s">
        <v>1452</v>
      </c>
      <c r="D191" s="17" t="s">
        <v>49</v>
      </c>
      <c r="E191" s="23" t="s">
        <v>1453</v>
      </c>
      <c r="F191" s="24" t="s">
        <v>383</v>
      </c>
      <c r="G191" s="25">
        <v>6</v>
      </c>
      <c r="H191" s="48"/>
      <c r="I191" s="25">
        <f>ROUND(ROUND(H191,1)*ROUND(G191,1),1)</f>
        <v>0</v>
      </c>
      <c r="O191">
        <f>(I191*21)/100</f>
        <v>0</v>
      </c>
      <c r="P191" t="s">
        <v>27</v>
      </c>
    </row>
    <row r="192" spans="1:18" ht="25.5" x14ac:dyDescent="0.2">
      <c r="A192" s="26" t="s">
        <v>52</v>
      </c>
      <c r="E192" s="27" t="s">
        <v>1454</v>
      </c>
      <c r="H192" s="49"/>
    </row>
    <row r="193" spans="1:16" x14ac:dyDescent="0.2">
      <c r="A193" s="30" t="s">
        <v>54</v>
      </c>
      <c r="E193" s="29" t="s">
        <v>1455</v>
      </c>
      <c r="H193" s="49"/>
    </row>
    <row r="194" spans="1:16" x14ac:dyDescent="0.2">
      <c r="A194" s="17" t="s">
        <v>222</v>
      </c>
      <c r="B194" s="22" t="s">
        <v>344</v>
      </c>
      <c r="C194" s="22" t="s">
        <v>1456</v>
      </c>
      <c r="D194" s="17" t="s">
        <v>49</v>
      </c>
      <c r="E194" s="23" t="s">
        <v>1457</v>
      </c>
      <c r="F194" s="24" t="s">
        <v>383</v>
      </c>
      <c r="G194" s="25">
        <v>1</v>
      </c>
      <c r="H194" s="48"/>
      <c r="I194" s="25">
        <f>ROUND(ROUND(H194,1)*ROUND(G194,1),1)</f>
        <v>0</v>
      </c>
      <c r="O194">
        <f>(I194*21)/100</f>
        <v>0</v>
      </c>
      <c r="P194" t="s">
        <v>27</v>
      </c>
    </row>
    <row r="195" spans="1:16" x14ac:dyDescent="0.2">
      <c r="A195" s="26" t="s">
        <v>52</v>
      </c>
      <c r="E195" s="27" t="s">
        <v>1458</v>
      </c>
      <c r="H195" s="49"/>
    </row>
    <row r="196" spans="1:16" x14ac:dyDescent="0.2">
      <c r="A196" s="30" t="s">
        <v>54</v>
      </c>
      <c r="E196" s="29" t="s">
        <v>49</v>
      </c>
      <c r="H196" s="49"/>
    </row>
    <row r="197" spans="1:16" x14ac:dyDescent="0.2">
      <c r="A197" s="17" t="s">
        <v>222</v>
      </c>
      <c r="B197" s="22" t="s">
        <v>349</v>
      </c>
      <c r="C197" s="22" t="s">
        <v>1459</v>
      </c>
      <c r="D197" s="17" t="s">
        <v>49</v>
      </c>
      <c r="E197" s="23" t="s">
        <v>1460</v>
      </c>
      <c r="F197" s="24" t="s">
        <v>383</v>
      </c>
      <c r="G197" s="25">
        <v>3</v>
      </c>
      <c r="H197" s="48"/>
      <c r="I197" s="25">
        <f>ROUND(ROUND(H197,1)*ROUND(G197,1),1)</f>
        <v>0</v>
      </c>
      <c r="O197">
        <f>(I197*21)/100</f>
        <v>0</v>
      </c>
      <c r="P197" t="s">
        <v>27</v>
      </c>
    </row>
    <row r="198" spans="1:16" x14ac:dyDescent="0.2">
      <c r="A198" s="26" t="s">
        <v>52</v>
      </c>
      <c r="E198" s="27" t="s">
        <v>1461</v>
      </c>
      <c r="H198" s="49"/>
    </row>
    <row r="199" spans="1:16" x14ac:dyDescent="0.2">
      <c r="A199" s="30" t="s">
        <v>54</v>
      </c>
      <c r="E199" s="29" t="s">
        <v>49</v>
      </c>
      <c r="H199" s="49"/>
    </row>
    <row r="200" spans="1:16" x14ac:dyDescent="0.2">
      <c r="A200" s="17" t="s">
        <v>222</v>
      </c>
      <c r="B200" s="22" t="s">
        <v>353</v>
      </c>
      <c r="C200" s="22" t="s">
        <v>1462</v>
      </c>
      <c r="D200" s="17" t="s">
        <v>49</v>
      </c>
      <c r="E200" s="23" t="s">
        <v>1463</v>
      </c>
      <c r="F200" s="24" t="s">
        <v>383</v>
      </c>
      <c r="G200" s="25">
        <v>2</v>
      </c>
      <c r="H200" s="48"/>
      <c r="I200" s="25">
        <f>ROUND(ROUND(H200,1)*ROUND(G200,1),1)</f>
        <v>0</v>
      </c>
      <c r="O200">
        <f>(I200*21)/100</f>
        <v>0</v>
      </c>
      <c r="P200" t="s">
        <v>27</v>
      </c>
    </row>
    <row r="201" spans="1:16" x14ac:dyDescent="0.2">
      <c r="A201" s="26" t="s">
        <v>52</v>
      </c>
      <c r="E201" s="27" t="s">
        <v>1464</v>
      </c>
      <c r="H201" s="49"/>
    </row>
    <row r="202" spans="1:16" x14ac:dyDescent="0.2">
      <c r="A202" s="30" t="s">
        <v>54</v>
      </c>
      <c r="E202" s="29" t="s">
        <v>49</v>
      </c>
      <c r="H202" s="49"/>
    </row>
    <row r="203" spans="1:16" x14ac:dyDescent="0.2">
      <c r="A203" s="17" t="s">
        <v>47</v>
      </c>
      <c r="B203" s="22" t="s">
        <v>358</v>
      </c>
      <c r="C203" s="22" t="s">
        <v>1090</v>
      </c>
      <c r="D203" s="17" t="s">
        <v>49</v>
      </c>
      <c r="E203" s="23" t="s">
        <v>1091</v>
      </c>
      <c r="F203" s="24" t="s">
        <v>383</v>
      </c>
      <c r="G203" s="25">
        <v>5</v>
      </c>
      <c r="H203" s="48"/>
      <c r="I203" s="25">
        <f>ROUND(ROUND(H203,1)*ROUND(G203,1),1)</f>
        <v>0</v>
      </c>
      <c r="O203">
        <f>(I203*21)/100</f>
        <v>0</v>
      </c>
      <c r="P203" t="s">
        <v>27</v>
      </c>
    </row>
    <row r="204" spans="1:16" ht="25.5" x14ac:dyDescent="0.2">
      <c r="A204" s="26" t="s">
        <v>52</v>
      </c>
      <c r="E204" s="27" t="s">
        <v>1454</v>
      </c>
      <c r="H204" s="49"/>
    </row>
    <row r="205" spans="1:16" x14ac:dyDescent="0.2">
      <c r="A205" s="30" t="s">
        <v>54</v>
      </c>
      <c r="E205" s="29" t="s">
        <v>1465</v>
      </c>
      <c r="H205" s="49"/>
    </row>
    <row r="206" spans="1:16" x14ac:dyDescent="0.2">
      <c r="A206" s="17" t="s">
        <v>222</v>
      </c>
      <c r="B206" s="22" t="s">
        <v>361</v>
      </c>
      <c r="C206" s="22" t="s">
        <v>1466</v>
      </c>
      <c r="D206" s="17" t="s">
        <v>49</v>
      </c>
      <c r="E206" s="23" t="s">
        <v>1097</v>
      </c>
      <c r="F206" s="24" t="s">
        <v>383</v>
      </c>
      <c r="G206" s="25">
        <v>1</v>
      </c>
      <c r="H206" s="48"/>
      <c r="I206" s="25">
        <f>ROUND(ROUND(H206,1)*ROUND(G206,1),1)</f>
        <v>0</v>
      </c>
      <c r="O206">
        <f>(I206*21)/100</f>
        <v>0</v>
      </c>
      <c r="P206" t="s">
        <v>27</v>
      </c>
    </row>
    <row r="207" spans="1:16" x14ac:dyDescent="0.2">
      <c r="A207" s="26" t="s">
        <v>52</v>
      </c>
      <c r="E207" s="27" t="s">
        <v>1467</v>
      </c>
      <c r="H207" s="49"/>
    </row>
    <row r="208" spans="1:16" x14ac:dyDescent="0.2">
      <c r="A208" s="30" t="s">
        <v>54</v>
      </c>
      <c r="E208" s="29" t="s">
        <v>49</v>
      </c>
      <c r="H208" s="49"/>
    </row>
    <row r="209" spans="1:16" x14ac:dyDescent="0.2">
      <c r="A209" s="17" t="s">
        <v>222</v>
      </c>
      <c r="B209" s="22" t="s">
        <v>366</v>
      </c>
      <c r="C209" s="22" t="s">
        <v>1468</v>
      </c>
      <c r="D209" s="17" t="s">
        <v>49</v>
      </c>
      <c r="E209" s="23" t="s">
        <v>1469</v>
      </c>
      <c r="F209" s="24" t="s">
        <v>383</v>
      </c>
      <c r="G209" s="25">
        <v>2</v>
      </c>
      <c r="H209" s="48"/>
      <c r="I209" s="25">
        <f>ROUND(ROUND(H209,1)*ROUND(G209,1),1)</f>
        <v>0</v>
      </c>
      <c r="O209">
        <f>(I209*21)/100</f>
        <v>0</v>
      </c>
      <c r="P209" t="s">
        <v>27</v>
      </c>
    </row>
    <row r="210" spans="1:16" x14ac:dyDescent="0.2">
      <c r="A210" s="26" t="s">
        <v>52</v>
      </c>
      <c r="E210" s="27" t="s">
        <v>1470</v>
      </c>
      <c r="H210" s="49"/>
    </row>
    <row r="211" spans="1:16" x14ac:dyDescent="0.2">
      <c r="A211" s="30" t="s">
        <v>54</v>
      </c>
      <c r="E211" s="29" t="s">
        <v>49</v>
      </c>
      <c r="H211" s="49"/>
    </row>
    <row r="212" spans="1:16" ht="25.5" x14ac:dyDescent="0.2">
      <c r="A212" s="17" t="s">
        <v>222</v>
      </c>
      <c r="B212" s="22" t="s">
        <v>372</v>
      </c>
      <c r="C212" s="22" t="s">
        <v>1471</v>
      </c>
      <c r="D212" s="17" t="s">
        <v>49</v>
      </c>
      <c r="E212" s="23" t="s">
        <v>1472</v>
      </c>
      <c r="F212" s="24" t="s">
        <v>383</v>
      </c>
      <c r="G212" s="25">
        <v>2</v>
      </c>
      <c r="H212" s="48"/>
      <c r="I212" s="25">
        <f>ROUND(ROUND(H212,1)*ROUND(G212,1),1)</f>
        <v>0</v>
      </c>
      <c r="O212">
        <f>(I212*21)/100</f>
        <v>0</v>
      </c>
      <c r="P212" t="s">
        <v>27</v>
      </c>
    </row>
    <row r="213" spans="1:16" x14ac:dyDescent="0.2">
      <c r="A213" s="26" t="s">
        <v>52</v>
      </c>
      <c r="E213" s="27" t="s">
        <v>1473</v>
      </c>
      <c r="H213" s="49"/>
    </row>
    <row r="214" spans="1:16" x14ac:dyDescent="0.2">
      <c r="A214" s="30" t="s">
        <v>54</v>
      </c>
      <c r="E214" s="29" t="s">
        <v>49</v>
      </c>
      <c r="H214" s="49"/>
    </row>
    <row r="215" spans="1:16" x14ac:dyDescent="0.2">
      <c r="A215" s="17" t="s">
        <v>47</v>
      </c>
      <c r="B215" s="22" t="s">
        <v>376</v>
      </c>
      <c r="C215" s="22" t="s">
        <v>1474</v>
      </c>
      <c r="D215" s="17" t="s">
        <v>49</v>
      </c>
      <c r="E215" s="23" t="s">
        <v>1475</v>
      </c>
      <c r="F215" s="24" t="s">
        <v>383</v>
      </c>
      <c r="G215" s="25">
        <v>1</v>
      </c>
      <c r="H215" s="48"/>
      <c r="I215" s="25">
        <f>ROUND(ROUND(H215,1)*ROUND(G215,1),1)</f>
        <v>0</v>
      </c>
      <c r="O215">
        <f>(I215*21)/100</f>
        <v>0</v>
      </c>
      <c r="P215" t="s">
        <v>27</v>
      </c>
    </row>
    <row r="216" spans="1:16" ht="25.5" x14ac:dyDescent="0.2">
      <c r="A216" s="26" t="s">
        <v>52</v>
      </c>
      <c r="E216" s="27" t="s">
        <v>1454</v>
      </c>
      <c r="H216" s="49"/>
    </row>
    <row r="217" spans="1:16" x14ac:dyDescent="0.2">
      <c r="A217" s="30" t="s">
        <v>54</v>
      </c>
      <c r="E217" s="29" t="s">
        <v>49</v>
      </c>
      <c r="H217" s="49"/>
    </row>
    <row r="218" spans="1:16" x14ac:dyDescent="0.2">
      <c r="A218" s="17" t="s">
        <v>222</v>
      </c>
      <c r="B218" s="22" t="s">
        <v>380</v>
      </c>
      <c r="C218" s="22" t="s">
        <v>1476</v>
      </c>
      <c r="D218" s="17" t="s">
        <v>49</v>
      </c>
      <c r="E218" s="23" t="s">
        <v>1477</v>
      </c>
      <c r="F218" s="24" t="s">
        <v>383</v>
      </c>
      <c r="G218" s="25">
        <v>1</v>
      </c>
      <c r="H218" s="48"/>
      <c r="I218" s="25">
        <f>ROUND(ROUND(H218,1)*ROUND(G218,1),1)</f>
        <v>0</v>
      </c>
      <c r="O218">
        <f>(I218*21)/100</f>
        <v>0</v>
      </c>
      <c r="P218" t="s">
        <v>27</v>
      </c>
    </row>
    <row r="219" spans="1:16" x14ac:dyDescent="0.2">
      <c r="A219" s="26" t="s">
        <v>52</v>
      </c>
      <c r="E219" s="27" t="s">
        <v>1478</v>
      </c>
      <c r="H219" s="49"/>
    </row>
    <row r="220" spans="1:16" x14ac:dyDescent="0.2">
      <c r="A220" s="30" t="s">
        <v>54</v>
      </c>
      <c r="E220" s="29" t="s">
        <v>49</v>
      </c>
      <c r="H220" s="49"/>
    </row>
    <row r="221" spans="1:16" ht="25.5" x14ac:dyDescent="0.2">
      <c r="A221" s="17" t="s">
        <v>47</v>
      </c>
      <c r="B221" s="22" t="s">
        <v>385</v>
      </c>
      <c r="C221" s="22" t="s">
        <v>1479</v>
      </c>
      <c r="D221" s="17" t="s">
        <v>18</v>
      </c>
      <c r="E221" s="23" t="s">
        <v>1480</v>
      </c>
      <c r="F221" s="24" t="s">
        <v>140</v>
      </c>
      <c r="G221" s="25">
        <v>43.4</v>
      </c>
      <c r="H221" s="48"/>
      <c r="I221" s="25">
        <f>ROUND(ROUND(H221,1)*ROUND(G221,1),1)</f>
        <v>0</v>
      </c>
      <c r="O221">
        <f>(I221*21)/100</f>
        <v>0</v>
      </c>
      <c r="P221" t="s">
        <v>27</v>
      </c>
    </row>
    <row r="222" spans="1:16" ht="25.5" x14ac:dyDescent="0.2">
      <c r="A222" s="26" t="s">
        <v>52</v>
      </c>
      <c r="E222" s="27" t="s">
        <v>1481</v>
      </c>
      <c r="H222" s="49"/>
    </row>
    <row r="223" spans="1:16" x14ac:dyDescent="0.2">
      <c r="A223" s="30" t="s">
        <v>54</v>
      </c>
      <c r="E223" s="29" t="s">
        <v>49</v>
      </c>
      <c r="H223" s="49"/>
    </row>
    <row r="224" spans="1:16" x14ac:dyDescent="0.2">
      <c r="A224" s="17" t="s">
        <v>222</v>
      </c>
      <c r="B224" s="22" t="s">
        <v>394</v>
      </c>
      <c r="C224" s="22" t="s">
        <v>1482</v>
      </c>
      <c r="D224" s="17" t="s">
        <v>49</v>
      </c>
      <c r="E224" s="23" t="s">
        <v>1483</v>
      </c>
      <c r="F224" s="24" t="s">
        <v>140</v>
      </c>
      <c r="G224" s="25">
        <v>43.4</v>
      </c>
      <c r="H224" s="48"/>
      <c r="I224" s="25">
        <f>ROUND(ROUND(H224,1)*ROUND(G224,1),1)</f>
        <v>0</v>
      </c>
      <c r="O224">
        <f>(I224*21)/100</f>
        <v>0</v>
      </c>
      <c r="P224" t="s">
        <v>27</v>
      </c>
    </row>
    <row r="225" spans="1:16" x14ac:dyDescent="0.2">
      <c r="A225" s="26" t="s">
        <v>52</v>
      </c>
      <c r="E225" s="27" t="s">
        <v>1484</v>
      </c>
      <c r="H225" s="49"/>
    </row>
    <row r="226" spans="1:16" x14ac:dyDescent="0.2">
      <c r="A226" s="30" t="s">
        <v>54</v>
      </c>
      <c r="E226" s="29" t="s">
        <v>49</v>
      </c>
      <c r="H226" s="49"/>
    </row>
    <row r="227" spans="1:16" ht="25.5" x14ac:dyDescent="0.2">
      <c r="A227" s="17" t="s">
        <v>47</v>
      </c>
      <c r="B227" s="22" t="s">
        <v>389</v>
      </c>
      <c r="C227" s="22" t="s">
        <v>1479</v>
      </c>
      <c r="D227" s="17" t="s">
        <v>199</v>
      </c>
      <c r="E227" s="23" t="s">
        <v>1480</v>
      </c>
      <c r="F227" s="24" t="s">
        <v>140</v>
      </c>
      <c r="G227" s="25">
        <v>60</v>
      </c>
      <c r="H227" s="48"/>
      <c r="I227" s="25">
        <f>ROUND(ROUND(H227,1)*ROUND(G227,1),1)</f>
        <v>0</v>
      </c>
      <c r="O227">
        <f>(I227*21)/100</f>
        <v>0</v>
      </c>
      <c r="P227" t="s">
        <v>27</v>
      </c>
    </row>
    <row r="228" spans="1:16" ht="38.25" x14ac:dyDescent="0.2">
      <c r="A228" s="26" t="s">
        <v>52</v>
      </c>
      <c r="E228" s="27" t="s">
        <v>1485</v>
      </c>
      <c r="H228" s="49"/>
    </row>
    <row r="229" spans="1:16" x14ac:dyDescent="0.2">
      <c r="A229" s="30" t="s">
        <v>54</v>
      </c>
      <c r="E229" s="29" t="s">
        <v>49</v>
      </c>
      <c r="H229" s="49"/>
    </row>
    <row r="230" spans="1:16" ht="25.5" x14ac:dyDescent="0.2">
      <c r="A230" s="17" t="s">
        <v>47</v>
      </c>
      <c r="B230" s="22" t="s">
        <v>398</v>
      </c>
      <c r="C230" s="22" t="s">
        <v>1486</v>
      </c>
      <c r="D230" s="17" t="s">
        <v>49</v>
      </c>
      <c r="E230" s="23" t="s">
        <v>1487</v>
      </c>
      <c r="F230" s="24" t="s">
        <v>140</v>
      </c>
      <c r="G230" s="25">
        <v>415</v>
      </c>
      <c r="H230" s="48"/>
      <c r="I230" s="25">
        <f>ROUND(ROUND(H230,1)*ROUND(G230,1),1)</f>
        <v>0</v>
      </c>
      <c r="O230">
        <f>(I230*21)/100</f>
        <v>0</v>
      </c>
      <c r="P230" t="s">
        <v>27</v>
      </c>
    </row>
    <row r="231" spans="1:16" ht="38.25" x14ac:dyDescent="0.2">
      <c r="A231" s="26" t="s">
        <v>52</v>
      </c>
      <c r="E231" s="27" t="s">
        <v>1488</v>
      </c>
      <c r="H231" s="49"/>
    </row>
    <row r="232" spans="1:16" x14ac:dyDescent="0.2">
      <c r="A232" s="30" t="s">
        <v>54</v>
      </c>
      <c r="E232" s="29" t="s">
        <v>49</v>
      </c>
      <c r="H232" s="49"/>
    </row>
    <row r="233" spans="1:16" x14ac:dyDescent="0.2">
      <c r="A233" s="17" t="s">
        <v>47</v>
      </c>
      <c r="B233" s="22" t="s">
        <v>402</v>
      </c>
      <c r="C233" s="22" t="s">
        <v>1489</v>
      </c>
      <c r="D233" s="17" t="s">
        <v>49</v>
      </c>
      <c r="E233" s="23" t="s">
        <v>1490</v>
      </c>
      <c r="F233" s="24" t="s">
        <v>383</v>
      </c>
      <c r="G233" s="25">
        <v>26</v>
      </c>
      <c r="H233" s="48"/>
      <c r="I233" s="25">
        <f>ROUND(ROUND(H233,1)*ROUND(G233,1),1)</f>
        <v>0</v>
      </c>
      <c r="O233">
        <f>(I233*21)/100</f>
        <v>0</v>
      </c>
      <c r="P233" t="s">
        <v>27</v>
      </c>
    </row>
    <row r="234" spans="1:16" ht="25.5" x14ac:dyDescent="0.2">
      <c r="A234" s="26" t="s">
        <v>52</v>
      </c>
      <c r="E234" s="27" t="s">
        <v>1491</v>
      </c>
      <c r="H234" s="49"/>
    </row>
    <row r="235" spans="1:16" x14ac:dyDescent="0.2">
      <c r="A235" s="30" t="s">
        <v>54</v>
      </c>
      <c r="E235" s="29" t="s">
        <v>49</v>
      </c>
      <c r="H235" s="49"/>
    </row>
    <row r="236" spans="1:16" x14ac:dyDescent="0.2">
      <c r="A236" s="17" t="s">
        <v>222</v>
      </c>
      <c r="B236" s="22" t="s">
        <v>408</v>
      </c>
      <c r="C236" s="22" t="s">
        <v>1492</v>
      </c>
      <c r="D236" s="17" t="s">
        <v>49</v>
      </c>
      <c r="E236" s="23" t="s">
        <v>1493</v>
      </c>
      <c r="F236" s="24" t="s">
        <v>383</v>
      </c>
      <c r="G236" s="25">
        <v>26</v>
      </c>
      <c r="H236" s="48"/>
      <c r="I236" s="25">
        <f>ROUND(ROUND(H236,1)*ROUND(G236,1),1)</f>
        <v>0</v>
      </c>
      <c r="O236">
        <f>(I236*21)/100</f>
        <v>0</v>
      </c>
      <c r="P236" t="s">
        <v>27</v>
      </c>
    </row>
    <row r="237" spans="1:16" x14ac:dyDescent="0.2">
      <c r="A237" s="26" t="s">
        <v>52</v>
      </c>
      <c r="E237" s="27" t="s">
        <v>1494</v>
      </c>
      <c r="H237" s="49"/>
    </row>
    <row r="238" spans="1:16" x14ac:dyDescent="0.2">
      <c r="A238" s="30" t="s">
        <v>54</v>
      </c>
      <c r="E238" s="29" t="s">
        <v>49</v>
      </c>
      <c r="H238" s="49"/>
    </row>
    <row r="239" spans="1:16" x14ac:dyDescent="0.2">
      <c r="A239" s="17" t="s">
        <v>47</v>
      </c>
      <c r="B239" s="22" t="s">
        <v>412</v>
      </c>
      <c r="C239" s="22" t="s">
        <v>1495</v>
      </c>
      <c r="D239" s="17" t="s">
        <v>49</v>
      </c>
      <c r="E239" s="23" t="s">
        <v>1496</v>
      </c>
      <c r="F239" s="24" t="s">
        <v>383</v>
      </c>
      <c r="G239" s="25">
        <v>4</v>
      </c>
      <c r="H239" s="48"/>
      <c r="I239" s="25">
        <f>ROUND(ROUND(H239,1)*ROUND(G239,1),1)</f>
        <v>0</v>
      </c>
      <c r="O239">
        <f>(I239*21)/100</f>
        <v>0</v>
      </c>
      <c r="P239" t="s">
        <v>27</v>
      </c>
    </row>
    <row r="240" spans="1:16" ht="25.5" x14ac:dyDescent="0.2">
      <c r="A240" s="26" t="s">
        <v>52</v>
      </c>
      <c r="E240" s="27" t="s">
        <v>1497</v>
      </c>
      <c r="H240" s="49"/>
    </row>
    <row r="241" spans="1:16" x14ac:dyDescent="0.2">
      <c r="A241" s="30" t="s">
        <v>54</v>
      </c>
      <c r="E241" s="29" t="s">
        <v>49</v>
      </c>
      <c r="H241" s="49"/>
    </row>
    <row r="242" spans="1:16" x14ac:dyDescent="0.2">
      <c r="A242" s="17" t="s">
        <v>222</v>
      </c>
      <c r="B242" s="22" t="s">
        <v>416</v>
      </c>
      <c r="C242" s="22" t="s">
        <v>1498</v>
      </c>
      <c r="D242" s="17" t="s">
        <v>49</v>
      </c>
      <c r="E242" s="23" t="s">
        <v>1499</v>
      </c>
      <c r="F242" s="24" t="s">
        <v>383</v>
      </c>
      <c r="G242" s="25">
        <v>4</v>
      </c>
      <c r="H242" s="48"/>
      <c r="I242" s="25">
        <f>ROUND(ROUND(H242,1)*ROUND(G242,1),1)</f>
        <v>0</v>
      </c>
      <c r="O242">
        <f>(I242*21)/100</f>
        <v>0</v>
      </c>
      <c r="P242" t="s">
        <v>27</v>
      </c>
    </row>
    <row r="243" spans="1:16" x14ac:dyDescent="0.2">
      <c r="A243" s="26" t="s">
        <v>52</v>
      </c>
      <c r="E243" s="27" t="s">
        <v>1500</v>
      </c>
      <c r="H243" s="49"/>
    </row>
    <row r="244" spans="1:16" x14ac:dyDescent="0.2">
      <c r="A244" s="30" t="s">
        <v>54</v>
      </c>
      <c r="E244" s="29" t="s">
        <v>49</v>
      </c>
      <c r="H244" s="49"/>
    </row>
    <row r="245" spans="1:16" x14ac:dyDescent="0.2">
      <c r="A245" s="17" t="s">
        <v>47</v>
      </c>
      <c r="B245" s="22" t="s">
        <v>420</v>
      </c>
      <c r="C245" s="22" t="s">
        <v>1120</v>
      </c>
      <c r="D245" s="17" t="s">
        <v>49</v>
      </c>
      <c r="E245" s="23" t="s">
        <v>1121</v>
      </c>
      <c r="F245" s="24" t="s">
        <v>383</v>
      </c>
      <c r="G245" s="25">
        <v>1</v>
      </c>
      <c r="H245" s="48"/>
      <c r="I245" s="25">
        <f>ROUND(ROUND(H245,1)*ROUND(G245,1),1)</f>
        <v>0</v>
      </c>
      <c r="O245">
        <f>(I245*21)/100</f>
        <v>0</v>
      </c>
      <c r="P245" t="s">
        <v>27</v>
      </c>
    </row>
    <row r="246" spans="1:16" ht="25.5" x14ac:dyDescent="0.2">
      <c r="A246" s="26" t="s">
        <v>52</v>
      </c>
      <c r="E246" s="27" t="s">
        <v>1501</v>
      </c>
      <c r="H246" s="49"/>
    </row>
    <row r="247" spans="1:16" x14ac:dyDescent="0.2">
      <c r="A247" s="30" t="s">
        <v>54</v>
      </c>
      <c r="E247" s="29" t="s">
        <v>49</v>
      </c>
      <c r="H247" s="49"/>
    </row>
    <row r="248" spans="1:16" x14ac:dyDescent="0.2">
      <c r="A248" s="17" t="s">
        <v>222</v>
      </c>
      <c r="B248" s="22" t="s">
        <v>424</v>
      </c>
      <c r="C248" s="22" t="s">
        <v>1502</v>
      </c>
      <c r="D248" s="17" t="s">
        <v>49</v>
      </c>
      <c r="E248" s="23" t="s">
        <v>1503</v>
      </c>
      <c r="F248" s="24" t="s">
        <v>383</v>
      </c>
      <c r="G248" s="25">
        <v>1</v>
      </c>
      <c r="H248" s="48"/>
      <c r="I248" s="25">
        <f>ROUND(ROUND(H248,1)*ROUND(G248,1),1)</f>
        <v>0</v>
      </c>
      <c r="O248">
        <f>(I248*21)/100</f>
        <v>0</v>
      </c>
      <c r="P248" t="s">
        <v>27</v>
      </c>
    </row>
    <row r="249" spans="1:16" x14ac:dyDescent="0.2">
      <c r="A249" s="26" t="s">
        <v>52</v>
      </c>
      <c r="E249" s="27" t="s">
        <v>1504</v>
      </c>
      <c r="H249" s="49"/>
    </row>
    <row r="250" spans="1:16" x14ac:dyDescent="0.2">
      <c r="A250" s="30" t="s">
        <v>54</v>
      </c>
      <c r="E250" s="29" t="s">
        <v>49</v>
      </c>
      <c r="H250" s="49"/>
    </row>
    <row r="251" spans="1:16" x14ac:dyDescent="0.2">
      <c r="A251" s="17" t="s">
        <v>47</v>
      </c>
      <c r="B251" s="22" t="s">
        <v>428</v>
      </c>
      <c r="C251" s="22" t="s">
        <v>1505</v>
      </c>
      <c r="D251" s="17" t="s">
        <v>49</v>
      </c>
      <c r="E251" s="23" t="s">
        <v>1506</v>
      </c>
      <c r="F251" s="24" t="s">
        <v>383</v>
      </c>
      <c r="G251" s="25">
        <v>26</v>
      </c>
      <c r="H251" s="48"/>
      <c r="I251" s="25">
        <f>ROUND(ROUND(H251,1)*ROUND(G251,1),1)</f>
        <v>0</v>
      </c>
      <c r="O251">
        <f>(I251*21)/100</f>
        <v>0</v>
      </c>
      <c r="P251" t="s">
        <v>27</v>
      </c>
    </row>
    <row r="252" spans="1:16" ht="25.5" x14ac:dyDescent="0.2">
      <c r="A252" s="26" t="s">
        <v>52</v>
      </c>
      <c r="E252" s="27" t="s">
        <v>1507</v>
      </c>
      <c r="H252" s="49"/>
    </row>
    <row r="253" spans="1:16" x14ac:dyDescent="0.2">
      <c r="A253" s="30" t="s">
        <v>54</v>
      </c>
      <c r="E253" s="29" t="s">
        <v>49</v>
      </c>
      <c r="H253" s="49"/>
    </row>
    <row r="254" spans="1:16" x14ac:dyDescent="0.2">
      <c r="A254" s="17" t="s">
        <v>222</v>
      </c>
      <c r="B254" s="22" t="s">
        <v>431</v>
      </c>
      <c r="C254" s="22" t="s">
        <v>1508</v>
      </c>
      <c r="D254" s="17" t="s">
        <v>49</v>
      </c>
      <c r="E254" s="23" t="s">
        <v>1509</v>
      </c>
      <c r="F254" s="24" t="s">
        <v>383</v>
      </c>
      <c r="G254" s="25">
        <v>26</v>
      </c>
      <c r="H254" s="48"/>
      <c r="I254" s="25">
        <f>ROUND(ROUND(H254,1)*ROUND(G254,1),1)</f>
        <v>0</v>
      </c>
      <c r="O254">
        <f>(I254*21)/100</f>
        <v>0</v>
      </c>
      <c r="P254" t="s">
        <v>27</v>
      </c>
    </row>
    <row r="255" spans="1:16" x14ac:dyDescent="0.2">
      <c r="A255" s="26" t="s">
        <v>52</v>
      </c>
      <c r="E255" s="27" t="s">
        <v>1510</v>
      </c>
      <c r="H255" s="49"/>
    </row>
    <row r="256" spans="1:16" x14ac:dyDescent="0.2">
      <c r="A256" s="30" t="s">
        <v>54</v>
      </c>
      <c r="E256" s="29" t="s">
        <v>49</v>
      </c>
      <c r="H256" s="49"/>
    </row>
    <row r="257" spans="1:16" x14ac:dyDescent="0.2">
      <c r="A257" s="17" t="s">
        <v>47</v>
      </c>
      <c r="B257" s="22" t="s">
        <v>434</v>
      </c>
      <c r="C257" s="22" t="s">
        <v>1511</v>
      </c>
      <c r="D257" s="17" t="s">
        <v>49</v>
      </c>
      <c r="E257" s="23" t="s">
        <v>1512</v>
      </c>
      <c r="F257" s="24" t="s">
        <v>140</v>
      </c>
      <c r="G257" s="25">
        <v>323.39999999999998</v>
      </c>
      <c r="H257" s="48"/>
      <c r="I257" s="25">
        <f>ROUND(ROUND(H257,1)*ROUND(G257,1),1)</f>
        <v>0</v>
      </c>
      <c r="O257">
        <f>(I257*21)/100</f>
        <v>0</v>
      </c>
      <c r="P257" t="s">
        <v>27</v>
      </c>
    </row>
    <row r="258" spans="1:16" x14ac:dyDescent="0.2">
      <c r="A258" s="26" t="s">
        <v>52</v>
      </c>
      <c r="E258" s="27" t="s">
        <v>1513</v>
      </c>
      <c r="H258" s="49"/>
    </row>
    <row r="259" spans="1:16" x14ac:dyDescent="0.2">
      <c r="A259" s="30" t="s">
        <v>54</v>
      </c>
      <c r="E259" s="29" t="s">
        <v>1514</v>
      </c>
      <c r="H259" s="49"/>
    </row>
    <row r="260" spans="1:16" x14ac:dyDescent="0.2">
      <c r="A260" s="17" t="s">
        <v>47</v>
      </c>
      <c r="B260" s="22" t="s">
        <v>438</v>
      </c>
      <c r="C260" s="22" t="s">
        <v>1126</v>
      </c>
      <c r="D260" s="17" t="s">
        <v>49</v>
      </c>
      <c r="E260" s="23" t="s">
        <v>1127</v>
      </c>
      <c r="F260" s="24" t="s">
        <v>140</v>
      </c>
      <c r="G260" s="25">
        <v>438.3</v>
      </c>
      <c r="H260" s="48"/>
      <c r="I260" s="25">
        <f>ROUND(ROUND(H260,1)*ROUND(G260,1),1)</f>
        <v>0</v>
      </c>
      <c r="O260">
        <f>(I260*21)/100</f>
        <v>0</v>
      </c>
      <c r="P260" t="s">
        <v>27</v>
      </c>
    </row>
    <row r="261" spans="1:16" x14ac:dyDescent="0.2">
      <c r="A261" s="26" t="s">
        <v>52</v>
      </c>
      <c r="E261" s="27" t="s">
        <v>1515</v>
      </c>
      <c r="H261" s="49"/>
    </row>
    <row r="262" spans="1:16" x14ac:dyDescent="0.2">
      <c r="A262" s="30" t="s">
        <v>54</v>
      </c>
      <c r="E262" s="29" t="s">
        <v>1516</v>
      </c>
      <c r="H262" s="49"/>
    </row>
    <row r="263" spans="1:16" x14ac:dyDescent="0.2">
      <c r="A263" s="17" t="s">
        <v>47</v>
      </c>
      <c r="B263" s="22" t="s">
        <v>441</v>
      </c>
      <c r="C263" s="22" t="s">
        <v>1129</v>
      </c>
      <c r="D263" s="17" t="s">
        <v>404</v>
      </c>
      <c r="E263" s="23" t="s">
        <v>1130</v>
      </c>
      <c r="F263" s="24" t="s">
        <v>140</v>
      </c>
      <c r="G263" s="25">
        <v>438.3</v>
      </c>
      <c r="H263" s="48"/>
      <c r="I263" s="25">
        <f>ROUND(ROUND(H263,1)*ROUND(G263,1),1)</f>
        <v>0</v>
      </c>
      <c r="O263">
        <f>(I263*21)/100</f>
        <v>0</v>
      </c>
      <c r="P263" t="s">
        <v>27</v>
      </c>
    </row>
    <row r="264" spans="1:16" x14ac:dyDescent="0.2">
      <c r="A264" s="26" t="s">
        <v>52</v>
      </c>
      <c r="E264" s="27" t="s">
        <v>1517</v>
      </c>
      <c r="H264" s="49"/>
    </row>
    <row r="265" spans="1:16" x14ac:dyDescent="0.2">
      <c r="A265" s="30" t="s">
        <v>54</v>
      </c>
      <c r="E265" s="29" t="s">
        <v>1516</v>
      </c>
      <c r="H265" s="49"/>
    </row>
    <row r="266" spans="1:16" x14ac:dyDescent="0.2">
      <c r="A266" s="17" t="s">
        <v>47</v>
      </c>
      <c r="B266" s="22" t="s">
        <v>444</v>
      </c>
      <c r="C266" s="22" t="s">
        <v>1518</v>
      </c>
      <c r="D266" s="17" t="s">
        <v>49</v>
      </c>
      <c r="E266" s="23" t="s">
        <v>1519</v>
      </c>
      <c r="F266" s="24" t="s">
        <v>140</v>
      </c>
      <c r="G266" s="25">
        <v>394.8</v>
      </c>
      <c r="H266" s="48"/>
      <c r="I266" s="25">
        <f>ROUND(ROUND(H266,1)*ROUND(G266,1),1)</f>
        <v>0</v>
      </c>
      <c r="O266">
        <f>(I266*21)/100</f>
        <v>0</v>
      </c>
      <c r="P266" t="s">
        <v>27</v>
      </c>
    </row>
    <row r="267" spans="1:16" x14ac:dyDescent="0.2">
      <c r="A267" s="26" t="s">
        <v>52</v>
      </c>
      <c r="E267" s="27" t="s">
        <v>1520</v>
      </c>
      <c r="H267" s="49"/>
    </row>
    <row r="268" spans="1:16" x14ac:dyDescent="0.2">
      <c r="A268" s="30" t="s">
        <v>54</v>
      </c>
      <c r="E268" s="29" t="s">
        <v>49</v>
      </c>
      <c r="H268" s="49"/>
    </row>
    <row r="269" spans="1:16" x14ac:dyDescent="0.2">
      <c r="A269" s="17" t="s">
        <v>47</v>
      </c>
      <c r="B269" s="22" t="s">
        <v>447</v>
      </c>
      <c r="C269" s="22" t="s">
        <v>1341</v>
      </c>
      <c r="D269" s="17" t="s">
        <v>49</v>
      </c>
      <c r="E269" s="23" t="s">
        <v>1342</v>
      </c>
      <c r="F269" s="24" t="s">
        <v>383</v>
      </c>
      <c r="G269" s="25">
        <v>26</v>
      </c>
      <c r="H269" s="48"/>
      <c r="I269" s="25">
        <f>ROUND(ROUND(H269,1)*ROUND(G269,1),1)</f>
        <v>0</v>
      </c>
      <c r="O269">
        <f>(I269*21)/100</f>
        <v>0</v>
      </c>
      <c r="P269" t="s">
        <v>27</v>
      </c>
    </row>
    <row r="270" spans="1:16" ht="25.5" x14ac:dyDescent="0.2">
      <c r="A270" s="26" t="s">
        <v>52</v>
      </c>
      <c r="E270" s="27" t="s">
        <v>1521</v>
      </c>
      <c r="H270" s="49"/>
    </row>
    <row r="271" spans="1:16" x14ac:dyDescent="0.2">
      <c r="A271" s="30" t="s">
        <v>54</v>
      </c>
      <c r="E271" s="29" t="s">
        <v>49</v>
      </c>
      <c r="H271" s="49"/>
    </row>
    <row r="272" spans="1:16" x14ac:dyDescent="0.2">
      <c r="A272" s="17" t="s">
        <v>222</v>
      </c>
      <c r="B272" s="22" t="s">
        <v>450</v>
      </c>
      <c r="C272" s="22" t="s">
        <v>1344</v>
      </c>
      <c r="D272" s="17" t="s">
        <v>49</v>
      </c>
      <c r="E272" s="23" t="s">
        <v>1345</v>
      </c>
      <c r="F272" s="24" t="s">
        <v>383</v>
      </c>
      <c r="G272" s="25">
        <v>26</v>
      </c>
      <c r="H272" s="48"/>
      <c r="I272" s="25">
        <f>ROUND(ROUND(H272,1)*ROUND(G272,1),1)</f>
        <v>0</v>
      </c>
      <c r="O272">
        <f>(I272*21)/100</f>
        <v>0</v>
      </c>
      <c r="P272" t="s">
        <v>27</v>
      </c>
    </row>
    <row r="273" spans="1:16" x14ac:dyDescent="0.2">
      <c r="A273" s="26" t="s">
        <v>52</v>
      </c>
      <c r="E273" s="27" t="s">
        <v>1522</v>
      </c>
      <c r="H273" s="49"/>
    </row>
    <row r="274" spans="1:16" x14ac:dyDescent="0.2">
      <c r="A274" s="30" t="s">
        <v>54</v>
      </c>
      <c r="E274" s="29" t="s">
        <v>49</v>
      </c>
      <c r="H274" s="49"/>
    </row>
    <row r="275" spans="1:16" x14ac:dyDescent="0.2">
      <c r="A275" s="17" t="s">
        <v>47</v>
      </c>
      <c r="B275" s="22" t="s">
        <v>454</v>
      </c>
      <c r="C275" s="22" t="s">
        <v>1132</v>
      </c>
      <c r="D275" s="17" t="s">
        <v>49</v>
      </c>
      <c r="E275" s="23" t="s">
        <v>1133</v>
      </c>
      <c r="F275" s="24" t="s">
        <v>383</v>
      </c>
      <c r="G275" s="25">
        <v>4</v>
      </c>
      <c r="H275" s="48"/>
      <c r="I275" s="25">
        <f>ROUND(ROUND(H275,1)*ROUND(G275,1),1)</f>
        <v>0</v>
      </c>
      <c r="O275">
        <f>(I275*21)/100</f>
        <v>0</v>
      </c>
      <c r="P275" t="s">
        <v>27</v>
      </c>
    </row>
    <row r="276" spans="1:16" ht="25.5" x14ac:dyDescent="0.2">
      <c r="A276" s="26" t="s">
        <v>52</v>
      </c>
      <c r="E276" s="27" t="s">
        <v>1523</v>
      </c>
      <c r="H276" s="49"/>
    </row>
    <row r="277" spans="1:16" x14ac:dyDescent="0.2">
      <c r="A277" s="30" t="s">
        <v>54</v>
      </c>
      <c r="E277" s="29" t="s">
        <v>49</v>
      </c>
      <c r="H277" s="49"/>
    </row>
    <row r="278" spans="1:16" x14ac:dyDescent="0.2">
      <c r="A278" s="17" t="s">
        <v>222</v>
      </c>
      <c r="B278" s="22" t="s">
        <v>458</v>
      </c>
      <c r="C278" s="22" t="s">
        <v>1135</v>
      </c>
      <c r="D278" s="17" t="s">
        <v>49</v>
      </c>
      <c r="E278" s="23" t="s">
        <v>1136</v>
      </c>
      <c r="F278" s="24" t="s">
        <v>383</v>
      </c>
      <c r="G278" s="25">
        <v>4</v>
      </c>
      <c r="H278" s="48"/>
      <c r="I278" s="25">
        <f>ROUND(ROUND(H278,1)*ROUND(G278,1),1)</f>
        <v>0</v>
      </c>
      <c r="O278">
        <f>(I278*21)/100</f>
        <v>0</v>
      </c>
      <c r="P278" t="s">
        <v>27</v>
      </c>
    </row>
    <row r="279" spans="1:16" x14ac:dyDescent="0.2">
      <c r="A279" s="26" t="s">
        <v>52</v>
      </c>
      <c r="E279" s="27" t="s">
        <v>1524</v>
      </c>
      <c r="H279" s="49"/>
    </row>
    <row r="280" spans="1:16" x14ac:dyDescent="0.2">
      <c r="A280" s="30" t="s">
        <v>54</v>
      </c>
      <c r="E280" s="29" t="s">
        <v>49</v>
      </c>
      <c r="H280" s="49"/>
    </row>
    <row r="281" spans="1:16" x14ac:dyDescent="0.2">
      <c r="A281" s="17" t="s">
        <v>47</v>
      </c>
      <c r="B281" s="22" t="s">
        <v>462</v>
      </c>
      <c r="C281" s="22" t="s">
        <v>1138</v>
      </c>
      <c r="D281" s="17" t="s">
        <v>49</v>
      </c>
      <c r="E281" s="23" t="s">
        <v>1139</v>
      </c>
      <c r="F281" s="24" t="s">
        <v>383</v>
      </c>
      <c r="G281" s="25">
        <v>1</v>
      </c>
      <c r="H281" s="48"/>
      <c r="I281" s="25">
        <f>ROUND(ROUND(H281,1)*ROUND(G281,1),1)</f>
        <v>0</v>
      </c>
      <c r="O281">
        <f>(I281*21)/100</f>
        <v>0</v>
      </c>
      <c r="P281" t="s">
        <v>27</v>
      </c>
    </row>
    <row r="282" spans="1:16" ht="25.5" x14ac:dyDescent="0.2">
      <c r="A282" s="26" t="s">
        <v>52</v>
      </c>
      <c r="E282" s="27" t="s">
        <v>1525</v>
      </c>
      <c r="H282" s="49"/>
    </row>
    <row r="283" spans="1:16" x14ac:dyDescent="0.2">
      <c r="A283" s="30" t="s">
        <v>54</v>
      </c>
      <c r="E283" s="29" t="s">
        <v>49</v>
      </c>
      <c r="H283" s="49"/>
    </row>
    <row r="284" spans="1:16" x14ac:dyDescent="0.2">
      <c r="A284" s="17" t="s">
        <v>222</v>
      </c>
      <c r="B284" s="22" t="s">
        <v>466</v>
      </c>
      <c r="C284" s="22" t="s">
        <v>1141</v>
      </c>
      <c r="D284" s="17" t="s">
        <v>49</v>
      </c>
      <c r="E284" s="23" t="s">
        <v>1142</v>
      </c>
      <c r="F284" s="24" t="s">
        <v>383</v>
      </c>
      <c r="G284" s="25">
        <v>1</v>
      </c>
      <c r="H284" s="48"/>
      <c r="I284" s="25">
        <f>ROUND(ROUND(H284,1)*ROUND(G284,1),1)</f>
        <v>0</v>
      </c>
      <c r="O284">
        <f>(I284*21)/100</f>
        <v>0</v>
      </c>
      <c r="P284" t="s">
        <v>27</v>
      </c>
    </row>
    <row r="285" spans="1:16" x14ac:dyDescent="0.2">
      <c r="A285" s="26" t="s">
        <v>52</v>
      </c>
      <c r="E285" s="27" t="s">
        <v>1526</v>
      </c>
      <c r="H285" s="49"/>
    </row>
    <row r="286" spans="1:16" x14ac:dyDescent="0.2">
      <c r="A286" s="30" t="s">
        <v>54</v>
      </c>
      <c r="E286" s="29" t="s">
        <v>49</v>
      </c>
      <c r="H286" s="49"/>
    </row>
    <row r="287" spans="1:16" x14ac:dyDescent="0.2">
      <c r="A287" s="17" t="s">
        <v>47</v>
      </c>
      <c r="B287" s="22" t="s">
        <v>467</v>
      </c>
      <c r="C287" s="22" t="s">
        <v>500</v>
      </c>
      <c r="D287" s="17" t="s">
        <v>49</v>
      </c>
      <c r="E287" s="23" t="s">
        <v>501</v>
      </c>
      <c r="F287" s="24" t="s">
        <v>140</v>
      </c>
      <c r="G287" s="25">
        <v>438.3</v>
      </c>
      <c r="H287" s="48"/>
      <c r="I287" s="25">
        <f>ROUND(ROUND(H287,1)*ROUND(G287,1),1)</f>
        <v>0</v>
      </c>
      <c r="O287">
        <f>(I287*21)/100</f>
        <v>0</v>
      </c>
      <c r="P287" t="s">
        <v>27</v>
      </c>
    </row>
    <row r="288" spans="1:16" ht="25.5" x14ac:dyDescent="0.2">
      <c r="A288" s="26" t="s">
        <v>52</v>
      </c>
      <c r="E288" s="27" t="s">
        <v>1527</v>
      </c>
      <c r="H288" s="49"/>
    </row>
    <row r="289" spans="1:18" x14ac:dyDescent="0.2">
      <c r="A289" s="30" t="s">
        <v>54</v>
      </c>
      <c r="E289" s="29" t="s">
        <v>1516</v>
      </c>
      <c r="H289" s="49"/>
    </row>
    <row r="290" spans="1:18" x14ac:dyDescent="0.2">
      <c r="A290" s="17" t="s">
        <v>47</v>
      </c>
      <c r="B290" s="22" t="s">
        <v>512</v>
      </c>
      <c r="C290" s="22" t="s">
        <v>1528</v>
      </c>
      <c r="D290" s="17" t="s">
        <v>49</v>
      </c>
      <c r="E290" s="23" t="s">
        <v>1529</v>
      </c>
      <c r="F290" s="24" t="s">
        <v>51</v>
      </c>
      <c r="G290" s="25">
        <v>1</v>
      </c>
      <c r="H290" s="48"/>
      <c r="I290" s="25">
        <f>ROUND(ROUND(H290,1)*ROUND(G290,1),1)</f>
        <v>0</v>
      </c>
      <c r="O290">
        <f>(I290*21)/100</f>
        <v>0</v>
      </c>
      <c r="P290" t="s">
        <v>27</v>
      </c>
    </row>
    <row r="291" spans="1:18" ht="25.5" x14ac:dyDescent="0.2">
      <c r="A291" s="26" t="s">
        <v>52</v>
      </c>
      <c r="E291" s="27" t="s">
        <v>1530</v>
      </c>
      <c r="H291" s="49"/>
    </row>
    <row r="292" spans="1:18" x14ac:dyDescent="0.2">
      <c r="A292" s="28" t="s">
        <v>54</v>
      </c>
      <c r="E292" s="29" t="s">
        <v>49</v>
      </c>
      <c r="H292" s="49"/>
    </row>
    <row r="293" spans="1:18" ht="12.75" customHeight="1" x14ac:dyDescent="0.2">
      <c r="A293" s="5" t="s">
        <v>45</v>
      </c>
      <c r="B293" s="5"/>
      <c r="C293" s="32" t="s">
        <v>42</v>
      </c>
      <c r="D293" s="5"/>
      <c r="E293" s="20" t="s">
        <v>503</v>
      </c>
      <c r="F293" s="5"/>
      <c r="G293" s="5"/>
      <c r="H293" s="50"/>
      <c r="I293" s="33">
        <f>0+Q293</f>
        <v>0</v>
      </c>
      <c r="O293">
        <f>0+R293</f>
        <v>0</v>
      </c>
      <c r="Q293">
        <f>0+I294+I297+I300+I303+I306+I309+I312+I315+I318+I321+I324+I327</f>
        <v>0</v>
      </c>
      <c r="R293">
        <f>0+O294+O297+O300+O303+O306+O309+O312+O315+O318+O321+O324+O327</f>
        <v>0</v>
      </c>
    </row>
    <row r="294" spans="1:18" x14ac:dyDescent="0.2">
      <c r="A294" s="17" t="s">
        <v>47</v>
      </c>
      <c r="B294" s="22" t="s">
        <v>468</v>
      </c>
      <c r="C294" s="22" t="s">
        <v>531</v>
      </c>
      <c r="D294" s="17" t="s">
        <v>49</v>
      </c>
      <c r="E294" s="23" t="s">
        <v>532</v>
      </c>
      <c r="F294" s="24" t="s">
        <v>140</v>
      </c>
      <c r="G294" s="25">
        <v>262.39999999999998</v>
      </c>
      <c r="H294" s="48"/>
      <c r="I294" s="25">
        <f>ROUND(ROUND(H294,1)*ROUND(G294,1),1)</f>
        <v>0</v>
      </c>
      <c r="O294">
        <f>(I294*21)/100</f>
        <v>0</v>
      </c>
      <c r="P294" t="s">
        <v>27</v>
      </c>
    </row>
    <row r="295" spans="1:18" ht="25.5" x14ac:dyDescent="0.2">
      <c r="A295" s="26" t="s">
        <v>52</v>
      </c>
      <c r="E295" s="27" t="s">
        <v>533</v>
      </c>
      <c r="H295" s="49"/>
    </row>
    <row r="296" spans="1:18" ht="51" x14ac:dyDescent="0.2">
      <c r="A296" s="30" t="s">
        <v>54</v>
      </c>
      <c r="E296" s="29" t="s">
        <v>1531</v>
      </c>
      <c r="H296" s="49"/>
    </row>
    <row r="297" spans="1:18" x14ac:dyDescent="0.2">
      <c r="A297" s="17" t="s">
        <v>47</v>
      </c>
      <c r="B297" s="22" t="s">
        <v>469</v>
      </c>
      <c r="C297" s="22" t="s">
        <v>536</v>
      </c>
      <c r="D297" s="17" t="s">
        <v>49</v>
      </c>
      <c r="E297" s="23" t="s">
        <v>537</v>
      </c>
      <c r="F297" s="24" t="s">
        <v>140</v>
      </c>
      <c r="G297" s="25">
        <v>509.9</v>
      </c>
      <c r="H297" s="48"/>
      <c r="I297" s="25">
        <f>ROUND(ROUND(H297,1)*ROUND(G297,1),1)</f>
        <v>0</v>
      </c>
      <c r="O297">
        <f>(I297*21)/100</f>
        <v>0</v>
      </c>
      <c r="P297" t="s">
        <v>27</v>
      </c>
    </row>
    <row r="298" spans="1:18" ht="25.5" x14ac:dyDescent="0.2">
      <c r="A298" s="26" t="s">
        <v>52</v>
      </c>
      <c r="E298" s="27" t="s">
        <v>538</v>
      </c>
      <c r="H298" s="49"/>
    </row>
    <row r="299" spans="1:18" ht="25.5" x14ac:dyDescent="0.2">
      <c r="A299" s="30" t="s">
        <v>54</v>
      </c>
      <c r="E299" s="29" t="s">
        <v>1532</v>
      </c>
      <c r="H299" s="49"/>
    </row>
    <row r="300" spans="1:18" x14ac:dyDescent="0.2">
      <c r="A300" s="17" t="s">
        <v>47</v>
      </c>
      <c r="B300" s="22" t="s">
        <v>471</v>
      </c>
      <c r="C300" s="22" t="s">
        <v>541</v>
      </c>
      <c r="D300" s="17" t="s">
        <v>49</v>
      </c>
      <c r="E300" s="23" t="s">
        <v>542</v>
      </c>
      <c r="F300" s="24" t="s">
        <v>140</v>
      </c>
      <c r="G300" s="25">
        <v>262.39999999999998</v>
      </c>
      <c r="H300" s="48"/>
      <c r="I300" s="25">
        <f>ROUND(ROUND(H300,1)*ROUND(G300,1),1)</f>
        <v>0</v>
      </c>
      <c r="O300">
        <f>(I300*21)/100</f>
        <v>0</v>
      </c>
      <c r="P300" t="s">
        <v>27</v>
      </c>
    </row>
    <row r="301" spans="1:18" ht="25.5" x14ac:dyDescent="0.2">
      <c r="A301" s="26" t="s">
        <v>52</v>
      </c>
      <c r="E301" s="27" t="s">
        <v>543</v>
      </c>
      <c r="H301" s="49"/>
    </row>
    <row r="302" spans="1:18" ht="51" x14ac:dyDescent="0.2">
      <c r="A302" s="30" t="s">
        <v>54</v>
      </c>
      <c r="E302" s="29" t="s">
        <v>1531</v>
      </c>
      <c r="H302" s="49"/>
    </row>
    <row r="303" spans="1:18" x14ac:dyDescent="0.2">
      <c r="A303" s="17" t="s">
        <v>47</v>
      </c>
      <c r="B303" s="22" t="s">
        <v>472</v>
      </c>
      <c r="C303" s="22" t="s">
        <v>1533</v>
      </c>
      <c r="D303" s="17" t="s">
        <v>49</v>
      </c>
      <c r="E303" s="23" t="s">
        <v>1534</v>
      </c>
      <c r="F303" s="24" t="s">
        <v>140</v>
      </c>
      <c r="G303" s="25">
        <v>204.3</v>
      </c>
      <c r="H303" s="48"/>
      <c r="I303" s="25">
        <f>ROUND(ROUND(H303,1)*ROUND(G303,1),1)</f>
        <v>0</v>
      </c>
      <c r="O303">
        <f>(I303*21)/100</f>
        <v>0</v>
      </c>
      <c r="P303" t="s">
        <v>27</v>
      </c>
    </row>
    <row r="304" spans="1:18" ht="25.5" x14ac:dyDescent="0.2">
      <c r="A304" s="26" t="s">
        <v>52</v>
      </c>
      <c r="E304" s="27" t="s">
        <v>1535</v>
      </c>
      <c r="H304" s="49"/>
    </row>
    <row r="305" spans="1:16" x14ac:dyDescent="0.2">
      <c r="A305" s="30" t="s">
        <v>54</v>
      </c>
      <c r="E305" s="29" t="s">
        <v>1536</v>
      </c>
      <c r="H305" s="49"/>
    </row>
    <row r="306" spans="1:16" x14ac:dyDescent="0.2">
      <c r="A306" s="17" t="s">
        <v>47</v>
      </c>
      <c r="B306" s="22" t="s">
        <v>473</v>
      </c>
      <c r="C306" s="22" t="s">
        <v>1537</v>
      </c>
      <c r="D306" s="17" t="s">
        <v>49</v>
      </c>
      <c r="E306" s="23" t="s">
        <v>1538</v>
      </c>
      <c r="F306" s="24" t="s">
        <v>159</v>
      </c>
      <c r="G306" s="25">
        <v>1.7</v>
      </c>
      <c r="H306" s="48"/>
      <c r="I306" s="25">
        <f>ROUND(ROUND(H306,1)*ROUND(G306,1),1)</f>
        <v>0</v>
      </c>
      <c r="O306">
        <f>(I306*21)/100</f>
        <v>0</v>
      </c>
      <c r="P306" t="s">
        <v>27</v>
      </c>
    </row>
    <row r="307" spans="1:16" x14ac:dyDescent="0.2">
      <c r="A307" s="26" t="s">
        <v>52</v>
      </c>
      <c r="E307" s="27" t="s">
        <v>1539</v>
      </c>
      <c r="H307" s="49"/>
    </row>
    <row r="308" spans="1:16" x14ac:dyDescent="0.2">
      <c r="A308" s="30" t="s">
        <v>54</v>
      </c>
      <c r="E308" s="29" t="s">
        <v>1540</v>
      </c>
      <c r="H308" s="49"/>
    </row>
    <row r="309" spans="1:16" x14ac:dyDescent="0.2">
      <c r="A309" s="17" t="s">
        <v>47</v>
      </c>
      <c r="B309" s="22" t="s">
        <v>474</v>
      </c>
      <c r="C309" s="22" t="s">
        <v>545</v>
      </c>
      <c r="D309" s="17" t="s">
        <v>49</v>
      </c>
      <c r="E309" s="23" t="s">
        <v>546</v>
      </c>
      <c r="F309" s="24" t="s">
        <v>213</v>
      </c>
      <c r="G309" s="25">
        <v>403.3</v>
      </c>
      <c r="H309" s="48"/>
      <c r="I309" s="25">
        <f>ROUND(ROUND(H309,1)*ROUND(G309,1),1)</f>
        <v>0</v>
      </c>
      <c r="O309">
        <f>(I309*21)/100</f>
        <v>0</v>
      </c>
      <c r="P309" t="s">
        <v>27</v>
      </c>
    </row>
    <row r="310" spans="1:16" ht="25.5" x14ac:dyDescent="0.2">
      <c r="A310" s="26" t="s">
        <v>52</v>
      </c>
      <c r="E310" s="27" t="s">
        <v>1541</v>
      </c>
      <c r="H310" s="49"/>
    </row>
    <row r="311" spans="1:16" x14ac:dyDescent="0.2">
      <c r="A311" s="30" t="s">
        <v>54</v>
      </c>
      <c r="E311" s="29" t="s">
        <v>49</v>
      </c>
      <c r="H311" s="49"/>
    </row>
    <row r="312" spans="1:16" ht="25.5" x14ac:dyDescent="0.2">
      <c r="A312" s="17" t="s">
        <v>47</v>
      </c>
      <c r="B312" s="22" t="s">
        <v>475</v>
      </c>
      <c r="C312" s="22" t="s">
        <v>549</v>
      </c>
      <c r="D312" s="17" t="s">
        <v>49</v>
      </c>
      <c r="E312" s="23" t="s">
        <v>550</v>
      </c>
      <c r="F312" s="24" t="s">
        <v>213</v>
      </c>
      <c r="G312" s="25">
        <v>4.0999999999999996</v>
      </c>
      <c r="H312" s="48"/>
      <c r="I312" s="25">
        <f>ROUND(ROUND(H312,1)*ROUND(G312,1),1)</f>
        <v>0</v>
      </c>
      <c r="O312">
        <f>(I312*21)/100</f>
        <v>0</v>
      </c>
      <c r="P312" t="s">
        <v>27</v>
      </c>
    </row>
    <row r="313" spans="1:16" x14ac:dyDescent="0.2">
      <c r="A313" s="26" t="s">
        <v>52</v>
      </c>
      <c r="E313" s="27" t="s">
        <v>1542</v>
      </c>
      <c r="H313" s="49"/>
    </row>
    <row r="314" spans="1:16" x14ac:dyDescent="0.2">
      <c r="A314" s="30" t="s">
        <v>54</v>
      </c>
      <c r="E314" s="29" t="s">
        <v>49</v>
      </c>
      <c r="H314" s="49"/>
    </row>
    <row r="315" spans="1:16" ht="25.5" x14ac:dyDescent="0.2">
      <c r="A315" s="17" t="s">
        <v>47</v>
      </c>
      <c r="B315" s="22" t="s">
        <v>479</v>
      </c>
      <c r="C315" s="22" t="s">
        <v>554</v>
      </c>
      <c r="D315" s="17" t="s">
        <v>49</v>
      </c>
      <c r="E315" s="23" t="s">
        <v>555</v>
      </c>
      <c r="F315" s="24" t="s">
        <v>213</v>
      </c>
      <c r="G315" s="25">
        <v>163.80000000000001</v>
      </c>
      <c r="H315" s="48"/>
      <c r="I315" s="25">
        <f>ROUND(ROUND(H315,1)*ROUND(G315,1),1)</f>
        <v>0</v>
      </c>
      <c r="O315">
        <f>(I315*21)/100</f>
        <v>0</v>
      </c>
      <c r="P315" t="s">
        <v>27</v>
      </c>
    </row>
    <row r="316" spans="1:16" x14ac:dyDescent="0.2">
      <c r="A316" s="26" t="s">
        <v>52</v>
      </c>
      <c r="E316" s="27" t="s">
        <v>556</v>
      </c>
      <c r="H316" s="49"/>
    </row>
    <row r="317" spans="1:16" x14ac:dyDescent="0.2">
      <c r="A317" s="30" t="s">
        <v>54</v>
      </c>
      <c r="E317" s="29" t="s">
        <v>1543</v>
      </c>
      <c r="H317" s="49"/>
    </row>
    <row r="318" spans="1:16" ht="25.5" x14ac:dyDescent="0.2">
      <c r="A318" s="17" t="s">
        <v>47</v>
      </c>
      <c r="B318" s="22" t="s">
        <v>483</v>
      </c>
      <c r="C318" s="22" t="s">
        <v>559</v>
      </c>
      <c r="D318" s="17" t="s">
        <v>49</v>
      </c>
      <c r="E318" s="23" t="s">
        <v>560</v>
      </c>
      <c r="F318" s="24" t="s">
        <v>213</v>
      </c>
      <c r="G318" s="25">
        <v>227.9</v>
      </c>
      <c r="H318" s="48"/>
      <c r="I318" s="25">
        <f>ROUND(ROUND(H318,1)*ROUND(G318,1),1)</f>
        <v>0</v>
      </c>
      <c r="O318">
        <f>(I318*21)/100</f>
        <v>0</v>
      </c>
      <c r="P318" t="s">
        <v>27</v>
      </c>
    </row>
    <row r="319" spans="1:16" x14ac:dyDescent="0.2">
      <c r="A319" s="26" t="s">
        <v>52</v>
      </c>
      <c r="E319" s="27" t="s">
        <v>561</v>
      </c>
      <c r="H319" s="49"/>
    </row>
    <row r="320" spans="1:16" x14ac:dyDescent="0.2">
      <c r="A320" s="30" t="s">
        <v>54</v>
      </c>
      <c r="E320" s="29" t="s">
        <v>1544</v>
      </c>
      <c r="H320" s="49"/>
    </row>
    <row r="321" spans="1:16" x14ac:dyDescent="0.2">
      <c r="A321" s="17" t="s">
        <v>47</v>
      </c>
      <c r="B321" s="22" t="s">
        <v>487</v>
      </c>
      <c r="C321" s="22" t="s">
        <v>1545</v>
      </c>
      <c r="D321" s="17" t="s">
        <v>49</v>
      </c>
      <c r="E321" s="23" t="s">
        <v>1546</v>
      </c>
      <c r="F321" s="24" t="s">
        <v>213</v>
      </c>
      <c r="G321" s="25">
        <v>8.8128689999999992</v>
      </c>
      <c r="H321" s="48"/>
      <c r="I321" s="25">
        <f>ROUND(ROUND(H321,1)*ROUND(G321,1),1)</f>
        <v>0</v>
      </c>
      <c r="O321">
        <f>(I321*21)/100</f>
        <v>0</v>
      </c>
      <c r="P321" t="s">
        <v>27</v>
      </c>
    </row>
    <row r="322" spans="1:16" x14ac:dyDescent="0.2">
      <c r="A322" s="26" t="s">
        <v>52</v>
      </c>
      <c r="E322" s="27" t="s">
        <v>49</v>
      </c>
      <c r="H322" s="49"/>
    </row>
    <row r="323" spans="1:16" x14ac:dyDescent="0.2">
      <c r="A323" s="30" t="s">
        <v>54</v>
      </c>
      <c r="E323" s="29" t="s">
        <v>49</v>
      </c>
      <c r="H323" s="49"/>
    </row>
    <row r="324" spans="1:16" x14ac:dyDescent="0.2">
      <c r="A324" s="17" t="s">
        <v>47</v>
      </c>
      <c r="B324" s="22" t="s">
        <v>516</v>
      </c>
      <c r="C324" s="22" t="s">
        <v>567</v>
      </c>
      <c r="D324" s="17" t="s">
        <v>49</v>
      </c>
      <c r="E324" s="23" t="s">
        <v>568</v>
      </c>
      <c r="F324" s="24" t="s">
        <v>213</v>
      </c>
      <c r="G324" s="25">
        <v>403.28309999999999</v>
      </c>
      <c r="H324" s="48"/>
      <c r="I324" s="25">
        <f>ROUND(ROUND(H324,1)*ROUND(G324,1),1)</f>
        <v>0</v>
      </c>
      <c r="O324">
        <f>(I324*21)/100</f>
        <v>0</v>
      </c>
      <c r="P324" t="s">
        <v>27</v>
      </c>
    </row>
    <row r="325" spans="1:16" ht="25.5" x14ac:dyDescent="0.2">
      <c r="A325" s="26" t="s">
        <v>52</v>
      </c>
      <c r="E325" s="27" t="s">
        <v>569</v>
      </c>
      <c r="H325" s="49"/>
    </row>
    <row r="326" spans="1:16" x14ac:dyDescent="0.2">
      <c r="A326" s="30" t="s">
        <v>54</v>
      </c>
      <c r="E326" s="29" t="s">
        <v>49</v>
      </c>
      <c r="H326" s="49"/>
    </row>
    <row r="327" spans="1:16" x14ac:dyDescent="0.2">
      <c r="A327" s="17" t="s">
        <v>47</v>
      </c>
      <c r="B327" s="22" t="s">
        <v>520</v>
      </c>
      <c r="C327" s="22" t="s">
        <v>571</v>
      </c>
      <c r="D327" s="17" t="s">
        <v>49</v>
      </c>
      <c r="E327" s="23" t="s">
        <v>568</v>
      </c>
      <c r="F327" s="24" t="s">
        <v>213</v>
      </c>
      <c r="G327" s="25">
        <v>403.3</v>
      </c>
      <c r="H327" s="48"/>
      <c r="I327" s="25">
        <f>ROUND(ROUND(H327,1)*ROUND(G327,1),1)</f>
        <v>0</v>
      </c>
      <c r="O327">
        <f>(I327*21)/100</f>
        <v>0</v>
      </c>
      <c r="P327" t="s">
        <v>27</v>
      </c>
    </row>
    <row r="328" spans="1:16" ht="25.5" x14ac:dyDescent="0.2">
      <c r="A328" s="26" t="s">
        <v>52</v>
      </c>
      <c r="E328" s="27" t="s">
        <v>572</v>
      </c>
      <c r="H328" s="49"/>
    </row>
    <row r="329" spans="1:16" x14ac:dyDescent="0.2">
      <c r="A329" s="28" t="s">
        <v>54</v>
      </c>
      <c r="E329" s="29" t="s">
        <v>49</v>
      </c>
      <c r="H329" s="49"/>
    </row>
  </sheetData>
  <sheetProtection algorithmName="SHA-512" hashValue="YKJofgK8c1YWIpjIaVAKhdDVc9cKz1ZDmwc90jzCFEqvE/l9fnAw9g3jmmA2E6qG/BdR6RKwAp5nFRlsjM+8qw==" saltValue="sGPWTYOLnJv0nnk78+rNhA==" spinCount="100000" sheet="1" objects="1" scenarios="1"/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R275"/>
  <sheetViews>
    <sheetView zoomScaleNormal="100" workbookViewId="0">
      <pane ySplit="8" topLeftCell="A9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0+O9+O97+O107+O123+O139+O251</f>
        <v>0</v>
      </c>
      <c r="P2" t="s">
        <v>26</v>
      </c>
    </row>
    <row r="3" spans="1:18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1547</v>
      </c>
      <c r="I3" s="31">
        <f>0+I9+I97+I107+I123+I139+I251</f>
        <v>0</v>
      </c>
      <c r="O3" t="s">
        <v>22</v>
      </c>
      <c r="P3" t="s">
        <v>25</v>
      </c>
    </row>
    <row r="4" spans="1:18" ht="15" customHeight="1" x14ac:dyDescent="0.2">
      <c r="A4" t="s">
        <v>16</v>
      </c>
      <c r="B4" s="10" t="s">
        <v>17</v>
      </c>
      <c r="C4" s="43" t="s">
        <v>199</v>
      </c>
      <c r="D4" s="38"/>
      <c r="E4" s="11" t="s">
        <v>1149</v>
      </c>
      <c r="F4" s="1"/>
      <c r="G4" s="1"/>
      <c r="H4" s="9"/>
      <c r="I4" s="9"/>
      <c r="O4" t="s">
        <v>23</v>
      </c>
      <c r="P4" t="s">
        <v>25</v>
      </c>
    </row>
    <row r="5" spans="1:18" ht="12.75" customHeight="1" x14ac:dyDescent="0.2">
      <c r="A5" t="s">
        <v>20</v>
      </c>
      <c r="B5" s="13" t="s">
        <v>21</v>
      </c>
      <c r="C5" s="44" t="s">
        <v>1547</v>
      </c>
      <c r="D5" s="45"/>
      <c r="E5" s="14" t="s">
        <v>1548</v>
      </c>
      <c r="F5" s="5"/>
      <c r="G5" s="5"/>
      <c r="H5" s="5"/>
      <c r="I5" s="5"/>
      <c r="O5" t="s">
        <v>24</v>
      </c>
      <c r="P5" t="s">
        <v>27</v>
      </c>
    </row>
    <row r="6" spans="1:18" ht="12.75" customHeight="1" x14ac:dyDescent="0.2">
      <c r="A6" s="42" t="s">
        <v>29</v>
      </c>
      <c r="B6" s="42" t="s">
        <v>31</v>
      </c>
      <c r="C6" s="42" t="s">
        <v>32</v>
      </c>
      <c r="D6" s="42" t="s">
        <v>33</v>
      </c>
      <c r="E6" s="42" t="s">
        <v>34</v>
      </c>
      <c r="F6" s="42" t="s">
        <v>36</v>
      </c>
      <c r="G6" s="42" t="s">
        <v>38</v>
      </c>
      <c r="H6" s="42" t="s">
        <v>40</v>
      </c>
      <c r="I6" s="42"/>
    </row>
    <row r="7" spans="1:18" ht="12.75" customHeight="1" x14ac:dyDescent="0.2">
      <c r="A7" s="42"/>
      <c r="B7" s="42"/>
      <c r="C7" s="42"/>
      <c r="D7" s="42"/>
      <c r="E7" s="42"/>
      <c r="F7" s="42"/>
      <c r="G7" s="42"/>
      <c r="H7" s="12" t="s">
        <v>41</v>
      </c>
      <c r="I7" s="12" t="s">
        <v>43</v>
      </c>
    </row>
    <row r="8" spans="1:18" ht="12.75" customHeight="1" x14ac:dyDescent="0.2">
      <c r="A8" s="12" t="s">
        <v>30</v>
      </c>
      <c r="B8" s="12" t="s">
        <v>25</v>
      </c>
      <c r="C8" s="12" t="s">
        <v>27</v>
      </c>
      <c r="D8" s="12" t="s">
        <v>26</v>
      </c>
      <c r="E8" s="12" t="s">
        <v>35</v>
      </c>
      <c r="F8" s="12" t="s">
        <v>37</v>
      </c>
      <c r="G8" s="12" t="s">
        <v>39</v>
      </c>
      <c r="H8" s="12" t="s">
        <v>42</v>
      </c>
      <c r="I8" s="12" t="s">
        <v>44</v>
      </c>
    </row>
    <row r="9" spans="1:18" ht="12.75" customHeight="1" x14ac:dyDescent="0.2">
      <c r="A9" s="18" t="s">
        <v>45</v>
      </c>
      <c r="B9" s="18"/>
      <c r="C9" s="19" t="s">
        <v>25</v>
      </c>
      <c r="D9" s="18"/>
      <c r="E9" s="20" t="s">
        <v>99</v>
      </c>
      <c r="F9" s="18"/>
      <c r="G9" s="18"/>
      <c r="H9" s="47"/>
      <c r="I9" s="21">
        <f>0+Q9</f>
        <v>0</v>
      </c>
      <c r="O9">
        <f>0+R9</f>
        <v>0</v>
      </c>
      <c r="Q9">
        <f>0+I10+I13+I16+I19+I22+I25+I28+I31+I34+I37+I40+I43+I46+I49+I52+I55+I58+I61+I64+I67+I70+I73+I76+I79+I82+I85+I88+I91+I94</f>
        <v>0</v>
      </c>
      <c r="R9">
        <f>0+O10+O13+O16+O19+O22+O25+O28+O31+O34+O37+O40+O43+O46+O49+O52+O55+O58+O61+O64+O67+O70+O73+O76+O79+O82+O85+O88+O91+O94</f>
        <v>0</v>
      </c>
    </row>
    <row r="10" spans="1:18" x14ac:dyDescent="0.2">
      <c r="A10" s="17" t="s">
        <v>47</v>
      </c>
      <c r="B10" s="22" t="s">
        <v>25</v>
      </c>
      <c r="C10" s="22" t="s">
        <v>120</v>
      </c>
      <c r="D10" s="17" t="s">
        <v>49</v>
      </c>
      <c r="E10" s="23" t="s">
        <v>121</v>
      </c>
      <c r="F10" s="24" t="s">
        <v>110</v>
      </c>
      <c r="G10" s="25">
        <v>232.8</v>
      </c>
      <c r="H10" s="48"/>
      <c r="I10" s="25">
        <f>ROUND(ROUND(H10,1)*ROUND(G10,1),1)</f>
        <v>0</v>
      </c>
      <c r="O10">
        <f>(I10*21)/100</f>
        <v>0</v>
      </c>
      <c r="P10" t="s">
        <v>27</v>
      </c>
    </row>
    <row r="11" spans="1:18" ht="25.5" x14ac:dyDescent="0.2">
      <c r="A11" s="26" t="s">
        <v>52</v>
      </c>
      <c r="E11" s="27" t="s">
        <v>1549</v>
      </c>
      <c r="H11" s="49"/>
    </row>
    <row r="12" spans="1:18" x14ac:dyDescent="0.2">
      <c r="A12" s="30" t="s">
        <v>54</v>
      </c>
      <c r="E12" s="29" t="s">
        <v>1550</v>
      </c>
      <c r="H12" s="49"/>
    </row>
    <row r="13" spans="1:18" x14ac:dyDescent="0.2">
      <c r="A13" s="17" t="s">
        <v>47</v>
      </c>
      <c r="B13" s="22" t="s">
        <v>27</v>
      </c>
      <c r="C13" s="22" t="s">
        <v>124</v>
      </c>
      <c r="D13" s="17" t="s">
        <v>49</v>
      </c>
      <c r="E13" s="23" t="s">
        <v>125</v>
      </c>
      <c r="F13" s="24" t="s">
        <v>110</v>
      </c>
      <c r="G13" s="25">
        <v>232.8</v>
      </c>
      <c r="H13" s="48"/>
      <c r="I13" s="25">
        <f>ROUND(ROUND(H13,1)*ROUND(G13,1),1)</f>
        <v>0</v>
      </c>
      <c r="O13">
        <f>(I13*21)/100</f>
        <v>0</v>
      </c>
      <c r="P13" t="s">
        <v>27</v>
      </c>
    </row>
    <row r="14" spans="1:18" ht="25.5" x14ac:dyDescent="0.2">
      <c r="A14" s="26" t="s">
        <v>52</v>
      </c>
      <c r="E14" s="27" t="s">
        <v>1551</v>
      </c>
      <c r="H14" s="49"/>
    </row>
    <row r="15" spans="1:18" x14ac:dyDescent="0.2">
      <c r="A15" s="30" t="s">
        <v>54</v>
      </c>
      <c r="E15" s="29" t="s">
        <v>1550</v>
      </c>
      <c r="H15" s="49"/>
    </row>
    <row r="16" spans="1:18" x14ac:dyDescent="0.2">
      <c r="A16" s="17" t="s">
        <v>47</v>
      </c>
      <c r="B16" s="22" t="s">
        <v>26</v>
      </c>
      <c r="C16" s="22" t="s">
        <v>128</v>
      </c>
      <c r="D16" s="17" t="s">
        <v>49</v>
      </c>
      <c r="E16" s="23" t="s">
        <v>129</v>
      </c>
      <c r="F16" s="24" t="s">
        <v>110</v>
      </c>
      <c r="G16" s="25">
        <v>232.8</v>
      </c>
      <c r="H16" s="48"/>
      <c r="I16" s="25">
        <f>ROUND(ROUND(H16,1)*ROUND(G16,1),1)</f>
        <v>0</v>
      </c>
      <c r="O16">
        <f>(I16*21)/100</f>
        <v>0</v>
      </c>
      <c r="P16" t="s">
        <v>27</v>
      </c>
    </row>
    <row r="17" spans="1:16" ht="25.5" x14ac:dyDescent="0.2">
      <c r="A17" s="26" t="s">
        <v>52</v>
      </c>
      <c r="E17" s="27" t="s">
        <v>1552</v>
      </c>
      <c r="H17" s="49"/>
    </row>
    <row r="18" spans="1:16" x14ac:dyDescent="0.2">
      <c r="A18" s="30" t="s">
        <v>54</v>
      </c>
      <c r="E18" s="29" t="s">
        <v>1550</v>
      </c>
      <c r="H18" s="49"/>
    </row>
    <row r="19" spans="1:16" ht="25.5" x14ac:dyDescent="0.2">
      <c r="A19" s="17" t="s">
        <v>47</v>
      </c>
      <c r="B19" s="22" t="s">
        <v>35</v>
      </c>
      <c r="C19" s="22" t="s">
        <v>590</v>
      </c>
      <c r="D19" s="17" t="s">
        <v>49</v>
      </c>
      <c r="E19" s="23" t="s">
        <v>591</v>
      </c>
      <c r="F19" s="24" t="s">
        <v>110</v>
      </c>
      <c r="G19" s="25">
        <v>352.7</v>
      </c>
      <c r="H19" s="48"/>
      <c r="I19" s="25">
        <f>ROUND(ROUND(H19,1)*ROUND(G19,1),1)</f>
        <v>0</v>
      </c>
      <c r="O19">
        <f>(I19*21)/100</f>
        <v>0</v>
      </c>
      <c r="P19" t="s">
        <v>27</v>
      </c>
    </row>
    <row r="20" spans="1:16" ht="25.5" x14ac:dyDescent="0.2">
      <c r="A20" s="26" t="s">
        <v>52</v>
      </c>
      <c r="E20" s="27" t="s">
        <v>1551</v>
      </c>
      <c r="H20" s="49"/>
    </row>
    <row r="21" spans="1:16" x14ac:dyDescent="0.2">
      <c r="A21" s="30" t="s">
        <v>54</v>
      </c>
      <c r="E21" s="29" t="s">
        <v>1553</v>
      </c>
      <c r="H21" s="49"/>
    </row>
    <row r="22" spans="1:16" x14ac:dyDescent="0.2">
      <c r="A22" s="17" t="s">
        <v>47</v>
      </c>
      <c r="B22" s="22" t="s">
        <v>37</v>
      </c>
      <c r="C22" s="22" t="s">
        <v>146</v>
      </c>
      <c r="D22" s="17" t="s">
        <v>49</v>
      </c>
      <c r="E22" s="23" t="s">
        <v>147</v>
      </c>
      <c r="F22" s="24" t="s">
        <v>148</v>
      </c>
      <c r="G22" s="25">
        <v>30</v>
      </c>
      <c r="H22" s="48"/>
      <c r="I22" s="25">
        <f>ROUND(ROUND(H22,1)*ROUND(G22,1),1)</f>
        <v>0</v>
      </c>
      <c r="O22">
        <f>(I22*21)/100</f>
        <v>0</v>
      </c>
      <c r="P22" t="s">
        <v>27</v>
      </c>
    </row>
    <row r="23" spans="1:16" x14ac:dyDescent="0.2">
      <c r="A23" s="26" t="s">
        <v>52</v>
      </c>
      <c r="E23" s="27" t="s">
        <v>149</v>
      </c>
      <c r="H23" s="49"/>
    </row>
    <row r="24" spans="1:16" x14ac:dyDescent="0.2">
      <c r="A24" s="30" t="s">
        <v>54</v>
      </c>
      <c r="E24" s="29" t="s">
        <v>49</v>
      </c>
      <c r="H24" s="49"/>
    </row>
    <row r="25" spans="1:16" x14ac:dyDescent="0.2">
      <c r="A25" s="17" t="s">
        <v>47</v>
      </c>
      <c r="B25" s="22" t="s">
        <v>39</v>
      </c>
      <c r="C25" s="22" t="s">
        <v>150</v>
      </c>
      <c r="D25" s="17" t="s">
        <v>49</v>
      </c>
      <c r="E25" s="23" t="s">
        <v>151</v>
      </c>
      <c r="F25" s="24" t="s">
        <v>152</v>
      </c>
      <c r="G25" s="25">
        <v>30</v>
      </c>
      <c r="H25" s="48"/>
      <c r="I25" s="25">
        <f>ROUND(ROUND(H25,1)*ROUND(G25,1),1)</f>
        <v>0</v>
      </c>
      <c r="O25">
        <f>(I25*21)/100</f>
        <v>0</v>
      </c>
      <c r="P25" t="s">
        <v>27</v>
      </c>
    </row>
    <row r="26" spans="1:16" x14ac:dyDescent="0.2">
      <c r="A26" s="26" t="s">
        <v>52</v>
      </c>
      <c r="E26" s="27" t="s">
        <v>149</v>
      </c>
      <c r="H26" s="49"/>
    </row>
    <row r="27" spans="1:16" x14ac:dyDescent="0.2">
      <c r="A27" s="30" t="s">
        <v>54</v>
      </c>
      <c r="E27" s="29" t="s">
        <v>49</v>
      </c>
      <c r="H27" s="49"/>
    </row>
    <row r="28" spans="1:16" x14ac:dyDescent="0.2">
      <c r="A28" s="17" t="s">
        <v>47</v>
      </c>
      <c r="B28" s="22" t="s">
        <v>66</v>
      </c>
      <c r="C28" s="22" t="s">
        <v>153</v>
      </c>
      <c r="D28" s="17" t="s">
        <v>49</v>
      </c>
      <c r="E28" s="23" t="s">
        <v>154</v>
      </c>
      <c r="F28" s="24" t="s">
        <v>140</v>
      </c>
      <c r="G28" s="25">
        <v>1.1000000000000001</v>
      </c>
      <c r="H28" s="48"/>
      <c r="I28" s="25">
        <f>ROUND(ROUND(H28,1)*ROUND(G28,1),1)</f>
        <v>0</v>
      </c>
      <c r="O28">
        <f>(I28*21)/100</f>
        <v>0</v>
      </c>
      <c r="P28" t="s">
        <v>27</v>
      </c>
    </row>
    <row r="29" spans="1:16" ht="25.5" x14ac:dyDescent="0.2">
      <c r="A29" s="26" t="s">
        <v>52</v>
      </c>
      <c r="E29" s="27" t="s">
        <v>1554</v>
      </c>
      <c r="H29" s="49"/>
    </row>
    <row r="30" spans="1:16" x14ac:dyDescent="0.2">
      <c r="A30" s="30" t="s">
        <v>54</v>
      </c>
      <c r="E30" s="29" t="s">
        <v>1555</v>
      </c>
      <c r="H30" s="49"/>
    </row>
    <row r="31" spans="1:16" x14ac:dyDescent="0.2">
      <c r="A31" s="17" t="s">
        <v>47</v>
      </c>
      <c r="B31" s="22" t="s">
        <v>69</v>
      </c>
      <c r="C31" s="22" t="s">
        <v>157</v>
      </c>
      <c r="D31" s="17" t="s">
        <v>49</v>
      </c>
      <c r="E31" s="23" t="s">
        <v>158</v>
      </c>
      <c r="F31" s="24" t="s">
        <v>159</v>
      </c>
      <c r="G31" s="25">
        <v>39.6</v>
      </c>
      <c r="H31" s="48"/>
      <c r="I31" s="25">
        <f>ROUND(ROUND(H31,1)*ROUND(G31,1),1)</f>
        <v>0</v>
      </c>
      <c r="O31">
        <f>(I31*21)/100</f>
        <v>0</v>
      </c>
      <c r="P31" t="s">
        <v>27</v>
      </c>
    </row>
    <row r="32" spans="1:16" x14ac:dyDescent="0.2">
      <c r="A32" s="26" t="s">
        <v>52</v>
      </c>
      <c r="E32" s="27" t="s">
        <v>160</v>
      </c>
      <c r="H32" s="49"/>
    </row>
    <row r="33" spans="1:16" x14ac:dyDescent="0.2">
      <c r="A33" s="30" t="s">
        <v>54</v>
      </c>
      <c r="E33" s="29" t="s">
        <v>1556</v>
      </c>
      <c r="H33" s="49"/>
    </row>
    <row r="34" spans="1:16" x14ac:dyDescent="0.2">
      <c r="A34" s="17" t="s">
        <v>47</v>
      </c>
      <c r="B34" s="22" t="s">
        <v>42</v>
      </c>
      <c r="C34" s="22" t="s">
        <v>821</v>
      </c>
      <c r="D34" s="17" t="s">
        <v>49</v>
      </c>
      <c r="E34" s="23" t="s">
        <v>822</v>
      </c>
      <c r="F34" s="24" t="s">
        <v>159</v>
      </c>
      <c r="G34" s="25">
        <v>7.3</v>
      </c>
      <c r="H34" s="48"/>
      <c r="I34" s="25">
        <f>ROUND(ROUND(H34,1)*ROUND(G34,1),1)</f>
        <v>0</v>
      </c>
      <c r="O34">
        <f>(I34*21)/100</f>
        <v>0</v>
      </c>
      <c r="P34" t="s">
        <v>27</v>
      </c>
    </row>
    <row r="35" spans="1:16" x14ac:dyDescent="0.2">
      <c r="A35" s="26" t="s">
        <v>52</v>
      </c>
      <c r="E35" s="27" t="s">
        <v>172</v>
      </c>
      <c r="H35" s="49"/>
    </row>
    <row r="36" spans="1:16" x14ac:dyDescent="0.2">
      <c r="A36" s="30" t="s">
        <v>54</v>
      </c>
      <c r="E36" s="29" t="s">
        <v>1557</v>
      </c>
      <c r="H36" s="49"/>
    </row>
    <row r="37" spans="1:16" x14ac:dyDescent="0.2">
      <c r="A37" s="17" t="s">
        <v>47</v>
      </c>
      <c r="B37" s="22" t="s">
        <v>44</v>
      </c>
      <c r="C37" s="22" t="s">
        <v>595</v>
      </c>
      <c r="D37" s="17" t="s">
        <v>49</v>
      </c>
      <c r="E37" s="23" t="s">
        <v>596</v>
      </c>
      <c r="F37" s="24" t="s">
        <v>159</v>
      </c>
      <c r="G37" s="25">
        <v>259.60000000000002</v>
      </c>
      <c r="H37" s="48"/>
      <c r="I37" s="25">
        <f>ROUND(ROUND(H37,1)*ROUND(G37,1),1)</f>
        <v>0</v>
      </c>
      <c r="O37">
        <f>(I37*21)/100</f>
        <v>0</v>
      </c>
      <c r="P37" t="s">
        <v>27</v>
      </c>
    </row>
    <row r="38" spans="1:16" ht="25.5" x14ac:dyDescent="0.2">
      <c r="A38" s="26" t="s">
        <v>52</v>
      </c>
      <c r="E38" s="27" t="s">
        <v>1386</v>
      </c>
      <c r="H38" s="49"/>
    </row>
    <row r="39" spans="1:16" x14ac:dyDescent="0.2">
      <c r="A39" s="30" t="s">
        <v>54</v>
      </c>
      <c r="E39" s="29" t="s">
        <v>1558</v>
      </c>
      <c r="H39" s="49"/>
    </row>
    <row r="40" spans="1:16" x14ac:dyDescent="0.2">
      <c r="A40" s="17" t="s">
        <v>47</v>
      </c>
      <c r="B40" s="22" t="s">
        <v>76</v>
      </c>
      <c r="C40" s="22" t="s">
        <v>168</v>
      </c>
      <c r="D40" s="17" t="s">
        <v>49</v>
      </c>
      <c r="E40" s="23" t="s">
        <v>169</v>
      </c>
      <c r="F40" s="24" t="s">
        <v>159</v>
      </c>
      <c r="G40" s="25">
        <v>266.89999999999998</v>
      </c>
      <c r="H40" s="48"/>
      <c r="I40" s="25">
        <f>ROUND(ROUND(H40,1)*ROUND(G40,1),1)</f>
        <v>0</v>
      </c>
      <c r="O40">
        <f>(I40*21)/100</f>
        <v>0</v>
      </c>
      <c r="P40" t="s">
        <v>27</v>
      </c>
    </row>
    <row r="41" spans="1:16" x14ac:dyDescent="0.2">
      <c r="A41" s="26" t="s">
        <v>52</v>
      </c>
      <c r="E41" s="27" t="s">
        <v>179</v>
      </c>
      <c r="H41" s="49"/>
    </row>
    <row r="42" spans="1:16" x14ac:dyDescent="0.2">
      <c r="A42" s="30" t="s">
        <v>54</v>
      </c>
      <c r="E42" s="29" t="s">
        <v>1559</v>
      </c>
      <c r="H42" s="49"/>
    </row>
    <row r="43" spans="1:16" x14ac:dyDescent="0.2">
      <c r="A43" s="17" t="s">
        <v>47</v>
      </c>
      <c r="B43" s="22" t="s">
        <v>79</v>
      </c>
      <c r="C43" s="22" t="s">
        <v>182</v>
      </c>
      <c r="D43" s="17" t="s">
        <v>49</v>
      </c>
      <c r="E43" s="23" t="s">
        <v>183</v>
      </c>
      <c r="F43" s="24" t="s">
        <v>110</v>
      </c>
      <c r="G43" s="25">
        <v>797.7</v>
      </c>
      <c r="H43" s="48"/>
      <c r="I43" s="25">
        <f>ROUND(ROUND(H43,1)*ROUND(G43,1),1)</f>
        <v>0</v>
      </c>
      <c r="O43">
        <f>(I43*21)/100</f>
        <v>0</v>
      </c>
      <c r="P43" t="s">
        <v>27</v>
      </c>
    </row>
    <row r="44" spans="1:16" ht="25.5" x14ac:dyDescent="0.2">
      <c r="A44" s="26" t="s">
        <v>52</v>
      </c>
      <c r="E44" s="27" t="s">
        <v>1389</v>
      </c>
      <c r="H44" s="49"/>
    </row>
    <row r="45" spans="1:16" x14ac:dyDescent="0.2">
      <c r="A45" s="30" t="s">
        <v>54</v>
      </c>
      <c r="E45" s="29" t="s">
        <v>1560</v>
      </c>
      <c r="H45" s="49"/>
    </row>
    <row r="46" spans="1:16" x14ac:dyDescent="0.2">
      <c r="A46" s="17" t="s">
        <v>47</v>
      </c>
      <c r="B46" s="22" t="s">
        <v>82</v>
      </c>
      <c r="C46" s="22" t="s">
        <v>186</v>
      </c>
      <c r="D46" s="17" t="s">
        <v>49</v>
      </c>
      <c r="E46" s="23" t="s">
        <v>187</v>
      </c>
      <c r="F46" s="24" t="s">
        <v>110</v>
      </c>
      <c r="G46" s="25">
        <v>797.7</v>
      </c>
      <c r="H46" s="48"/>
      <c r="I46" s="25">
        <f>ROUND(ROUND(H46,1)*ROUND(G46,1),1)</f>
        <v>0</v>
      </c>
      <c r="O46">
        <f>(I46*21)/100</f>
        <v>0</v>
      </c>
      <c r="P46" t="s">
        <v>27</v>
      </c>
    </row>
    <row r="47" spans="1:16" ht="25.5" x14ac:dyDescent="0.2">
      <c r="A47" s="26" t="s">
        <v>52</v>
      </c>
      <c r="E47" s="27" t="s">
        <v>1389</v>
      </c>
      <c r="H47" s="49"/>
    </row>
    <row r="48" spans="1:16" x14ac:dyDescent="0.2">
      <c r="A48" s="30" t="s">
        <v>54</v>
      </c>
      <c r="E48" s="29" t="s">
        <v>1560</v>
      </c>
      <c r="H48" s="49"/>
    </row>
    <row r="49" spans="1:16" x14ac:dyDescent="0.2">
      <c r="A49" s="17" t="s">
        <v>47</v>
      </c>
      <c r="B49" s="22" t="s">
        <v>85</v>
      </c>
      <c r="C49" s="22" t="s">
        <v>189</v>
      </c>
      <c r="D49" s="17" t="s">
        <v>49</v>
      </c>
      <c r="E49" s="23" t="s">
        <v>190</v>
      </c>
      <c r="F49" s="24" t="s">
        <v>159</v>
      </c>
      <c r="G49" s="25">
        <v>266.89999999999998</v>
      </c>
      <c r="H49" s="48"/>
      <c r="I49" s="25">
        <f>ROUND(ROUND(H49,1)*ROUND(G49,1),1)</f>
        <v>0</v>
      </c>
      <c r="O49">
        <f>(I49*21)/100</f>
        <v>0</v>
      </c>
      <c r="P49" t="s">
        <v>27</v>
      </c>
    </row>
    <row r="50" spans="1:16" ht="25.5" x14ac:dyDescent="0.2">
      <c r="A50" s="26" t="s">
        <v>52</v>
      </c>
      <c r="E50" s="27" t="s">
        <v>1391</v>
      </c>
      <c r="H50" s="49"/>
    </row>
    <row r="51" spans="1:16" x14ac:dyDescent="0.2">
      <c r="A51" s="30" t="s">
        <v>54</v>
      </c>
      <c r="E51" s="29" t="s">
        <v>1559</v>
      </c>
      <c r="H51" s="49"/>
    </row>
    <row r="52" spans="1:16" x14ac:dyDescent="0.2">
      <c r="A52" s="17" t="s">
        <v>47</v>
      </c>
      <c r="B52" s="22" t="s">
        <v>88</v>
      </c>
      <c r="C52" s="22" t="s">
        <v>665</v>
      </c>
      <c r="D52" s="17" t="s">
        <v>49</v>
      </c>
      <c r="E52" s="23" t="s">
        <v>666</v>
      </c>
      <c r="F52" s="24" t="s">
        <v>159</v>
      </c>
      <c r="G52" s="25">
        <v>33.6</v>
      </c>
      <c r="H52" s="48"/>
      <c r="I52" s="25">
        <f>ROUND(ROUND(H52,1)*ROUND(G52,1),1)</f>
        <v>0</v>
      </c>
      <c r="O52">
        <f>(I52*21)/100</f>
        <v>0</v>
      </c>
      <c r="P52" t="s">
        <v>27</v>
      </c>
    </row>
    <row r="53" spans="1:16" ht="25.5" x14ac:dyDescent="0.2">
      <c r="A53" s="26" t="s">
        <v>52</v>
      </c>
      <c r="E53" s="27" t="s">
        <v>1392</v>
      </c>
      <c r="H53" s="49"/>
    </row>
    <row r="54" spans="1:16" x14ac:dyDescent="0.2">
      <c r="A54" s="30" t="s">
        <v>54</v>
      </c>
      <c r="E54" s="29" t="s">
        <v>49</v>
      </c>
      <c r="H54" s="49"/>
    </row>
    <row r="55" spans="1:16" x14ac:dyDescent="0.2">
      <c r="A55" s="17" t="s">
        <v>47</v>
      </c>
      <c r="B55" s="22" t="s">
        <v>91</v>
      </c>
      <c r="C55" s="22" t="s">
        <v>194</v>
      </c>
      <c r="D55" s="17" t="s">
        <v>49</v>
      </c>
      <c r="E55" s="23" t="s">
        <v>195</v>
      </c>
      <c r="F55" s="24" t="s">
        <v>159</v>
      </c>
      <c r="G55" s="25">
        <v>300.5</v>
      </c>
      <c r="H55" s="48"/>
      <c r="I55" s="25">
        <f>ROUND(ROUND(H55,1)*ROUND(G55,1),1)</f>
        <v>0</v>
      </c>
      <c r="O55">
        <f>(I55*21)/100</f>
        <v>0</v>
      </c>
      <c r="P55" t="s">
        <v>27</v>
      </c>
    </row>
    <row r="56" spans="1:16" ht="25.5" x14ac:dyDescent="0.2">
      <c r="A56" s="26" t="s">
        <v>52</v>
      </c>
      <c r="E56" s="27" t="s">
        <v>200</v>
      </c>
      <c r="H56" s="49"/>
    </row>
    <row r="57" spans="1:16" x14ac:dyDescent="0.2">
      <c r="A57" s="30" t="s">
        <v>54</v>
      </c>
      <c r="E57" s="29" t="s">
        <v>1561</v>
      </c>
      <c r="H57" s="49"/>
    </row>
    <row r="58" spans="1:16" x14ac:dyDescent="0.2">
      <c r="A58" s="17" t="s">
        <v>47</v>
      </c>
      <c r="B58" s="22" t="s">
        <v>94</v>
      </c>
      <c r="C58" s="22" t="s">
        <v>203</v>
      </c>
      <c r="D58" s="17" t="s">
        <v>18</v>
      </c>
      <c r="E58" s="23" t="s">
        <v>204</v>
      </c>
      <c r="F58" s="24" t="s">
        <v>159</v>
      </c>
      <c r="G58" s="25">
        <v>446.2</v>
      </c>
      <c r="H58" s="48"/>
      <c r="I58" s="25">
        <f>ROUND(ROUND(H58,1)*ROUND(G58,1),1)</f>
        <v>0</v>
      </c>
      <c r="O58">
        <f>(I58*21)/100</f>
        <v>0</v>
      </c>
      <c r="P58" t="s">
        <v>27</v>
      </c>
    </row>
    <row r="59" spans="1:16" ht="25.5" x14ac:dyDescent="0.2">
      <c r="A59" s="26" t="s">
        <v>52</v>
      </c>
      <c r="E59" s="27" t="s">
        <v>205</v>
      </c>
      <c r="H59" s="49"/>
    </row>
    <row r="60" spans="1:16" ht="25.5" x14ac:dyDescent="0.2">
      <c r="A60" s="30" t="s">
        <v>54</v>
      </c>
      <c r="E60" s="29" t="s">
        <v>1562</v>
      </c>
      <c r="H60" s="49"/>
    </row>
    <row r="61" spans="1:16" x14ac:dyDescent="0.2">
      <c r="A61" s="17" t="s">
        <v>47</v>
      </c>
      <c r="B61" s="22" t="s">
        <v>97</v>
      </c>
      <c r="C61" s="22" t="s">
        <v>203</v>
      </c>
      <c r="D61" s="17" t="s">
        <v>199</v>
      </c>
      <c r="E61" s="23" t="s">
        <v>204</v>
      </c>
      <c r="F61" s="24" t="s">
        <v>159</v>
      </c>
      <c r="G61" s="25">
        <v>446.2</v>
      </c>
      <c r="H61" s="48"/>
      <c r="I61" s="25">
        <f>ROUND(ROUND(H61,1)*ROUND(G61,1),1)</f>
        <v>0</v>
      </c>
      <c r="O61">
        <f>(I61*21)/100</f>
        <v>0</v>
      </c>
      <c r="P61" t="s">
        <v>27</v>
      </c>
    </row>
    <row r="62" spans="1:16" ht="25.5" x14ac:dyDescent="0.2">
      <c r="A62" s="26" t="s">
        <v>52</v>
      </c>
      <c r="E62" s="27" t="s">
        <v>208</v>
      </c>
      <c r="H62" s="49"/>
    </row>
    <row r="63" spans="1:16" ht="25.5" x14ac:dyDescent="0.2">
      <c r="A63" s="30" t="s">
        <v>54</v>
      </c>
      <c r="E63" s="29" t="s">
        <v>1562</v>
      </c>
      <c r="H63" s="49"/>
    </row>
    <row r="64" spans="1:16" x14ac:dyDescent="0.2">
      <c r="A64" s="17" t="s">
        <v>47</v>
      </c>
      <c r="B64" s="22" t="s">
        <v>100</v>
      </c>
      <c r="C64" s="22" t="s">
        <v>211</v>
      </c>
      <c r="D64" s="17" t="s">
        <v>49</v>
      </c>
      <c r="E64" s="23" t="s">
        <v>212</v>
      </c>
      <c r="F64" s="24" t="s">
        <v>213</v>
      </c>
      <c r="G64" s="25">
        <v>601</v>
      </c>
      <c r="H64" s="48"/>
      <c r="I64" s="25">
        <f>ROUND(ROUND(H64,1)*ROUND(G64,1),1)</f>
        <v>0</v>
      </c>
      <c r="O64">
        <f>(I64*21)/100</f>
        <v>0</v>
      </c>
      <c r="P64" t="s">
        <v>27</v>
      </c>
    </row>
    <row r="65" spans="1:16" x14ac:dyDescent="0.2">
      <c r="A65" s="26" t="s">
        <v>52</v>
      </c>
      <c r="E65" s="27" t="s">
        <v>214</v>
      </c>
      <c r="H65" s="49"/>
    </row>
    <row r="66" spans="1:16" x14ac:dyDescent="0.2">
      <c r="A66" s="30" t="s">
        <v>54</v>
      </c>
      <c r="E66" s="29" t="s">
        <v>1563</v>
      </c>
      <c r="H66" s="49"/>
    </row>
    <row r="67" spans="1:16" x14ac:dyDescent="0.2">
      <c r="A67" s="17" t="s">
        <v>47</v>
      </c>
      <c r="B67" s="22" t="s">
        <v>176</v>
      </c>
      <c r="C67" s="22" t="s">
        <v>217</v>
      </c>
      <c r="D67" s="17" t="s">
        <v>199</v>
      </c>
      <c r="E67" s="23" t="s">
        <v>218</v>
      </c>
      <c r="F67" s="24" t="s">
        <v>159</v>
      </c>
      <c r="G67" s="25">
        <v>144.1</v>
      </c>
      <c r="H67" s="48"/>
      <c r="I67" s="25">
        <f>ROUND(ROUND(H67,1)*ROUND(G67,1),1)</f>
        <v>0</v>
      </c>
      <c r="O67">
        <f>(I67*21)/100</f>
        <v>0</v>
      </c>
      <c r="P67" t="s">
        <v>27</v>
      </c>
    </row>
    <row r="68" spans="1:16" ht="25.5" x14ac:dyDescent="0.2">
      <c r="A68" s="26" t="s">
        <v>52</v>
      </c>
      <c r="E68" s="27" t="s">
        <v>221</v>
      </c>
      <c r="H68" s="49"/>
    </row>
    <row r="69" spans="1:16" x14ac:dyDescent="0.2">
      <c r="A69" s="30" t="s">
        <v>54</v>
      </c>
      <c r="E69" s="29" t="s">
        <v>1564</v>
      </c>
      <c r="H69" s="49"/>
    </row>
    <row r="70" spans="1:16" x14ac:dyDescent="0.2">
      <c r="A70" s="17" t="s">
        <v>222</v>
      </c>
      <c r="B70" s="22" t="s">
        <v>181</v>
      </c>
      <c r="C70" s="22" t="s">
        <v>224</v>
      </c>
      <c r="D70" s="17" t="s">
        <v>49</v>
      </c>
      <c r="E70" s="23" t="s">
        <v>225</v>
      </c>
      <c r="F70" s="24" t="s">
        <v>213</v>
      </c>
      <c r="G70" s="25">
        <v>266.5</v>
      </c>
      <c r="H70" s="48"/>
      <c r="I70" s="25">
        <f>ROUND(ROUND(H70,1)*ROUND(G70,1),1)</f>
        <v>0</v>
      </c>
      <c r="O70">
        <f>(I70*21)/100</f>
        <v>0</v>
      </c>
      <c r="P70" t="s">
        <v>27</v>
      </c>
    </row>
    <row r="71" spans="1:16" x14ac:dyDescent="0.2">
      <c r="A71" s="26" t="s">
        <v>52</v>
      </c>
      <c r="E71" s="27" t="s">
        <v>226</v>
      </c>
      <c r="H71" s="49"/>
    </row>
    <row r="72" spans="1:16" x14ac:dyDescent="0.2">
      <c r="A72" s="30" t="s">
        <v>54</v>
      </c>
      <c r="E72" s="29" t="s">
        <v>1565</v>
      </c>
      <c r="H72" s="49"/>
    </row>
    <row r="73" spans="1:16" x14ac:dyDescent="0.2">
      <c r="A73" s="17" t="s">
        <v>47</v>
      </c>
      <c r="B73" s="22" t="s">
        <v>185</v>
      </c>
      <c r="C73" s="22" t="s">
        <v>238</v>
      </c>
      <c r="D73" s="17" t="s">
        <v>18</v>
      </c>
      <c r="E73" s="23" t="s">
        <v>239</v>
      </c>
      <c r="F73" s="24" t="s">
        <v>159</v>
      </c>
      <c r="G73" s="25">
        <v>90.6</v>
      </c>
      <c r="H73" s="48"/>
      <c r="I73" s="25">
        <f>ROUND(ROUND(H73,1)*ROUND(G73,1),1)</f>
        <v>0</v>
      </c>
      <c r="O73">
        <f>(I73*21)/100</f>
        <v>0</v>
      </c>
      <c r="P73" t="s">
        <v>27</v>
      </c>
    </row>
    <row r="74" spans="1:16" ht="25.5" x14ac:dyDescent="0.2">
      <c r="A74" s="26" t="s">
        <v>52</v>
      </c>
      <c r="E74" s="27" t="s">
        <v>240</v>
      </c>
      <c r="H74" s="49"/>
    </row>
    <row r="75" spans="1:16" x14ac:dyDescent="0.2">
      <c r="A75" s="30" t="s">
        <v>54</v>
      </c>
      <c r="E75" s="29" t="s">
        <v>1566</v>
      </c>
      <c r="H75" s="49"/>
    </row>
    <row r="76" spans="1:16" x14ac:dyDescent="0.2">
      <c r="A76" s="17" t="s">
        <v>222</v>
      </c>
      <c r="B76" s="22" t="s">
        <v>198</v>
      </c>
      <c r="C76" s="22" t="s">
        <v>1053</v>
      </c>
      <c r="D76" s="17" t="s">
        <v>49</v>
      </c>
      <c r="E76" s="23" t="s">
        <v>1054</v>
      </c>
      <c r="F76" s="24" t="s">
        <v>213</v>
      </c>
      <c r="G76" s="25">
        <v>181.2</v>
      </c>
      <c r="H76" s="48"/>
      <c r="I76" s="25">
        <f>ROUND(ROUND(H76,1)*ROUND(G76,1),1)</f>
        <v>0</v>
      </c>
      <c r="O76">
        <f>(I76*21)/100</f>
        <v>0</v>
      </c>
      <c r="P76" t="s">
        <v>27</v>
      </c>
    </row>
    <row r="77" spans="1:16" x14ac:dyDescent="0.2">
      <c r="A77" s="26" t="s">
        <v>52</v>
      </c>
      <c r="E77" s="27" t="s">
        <v>1055</v>
      </c>
      <c r="H77" s="49"/>
    </row>
    <row r="78" spans="1:16" x14ac:dyDescent="0.2">
      <c r="A78" s="30" t="s">
        <v>54</v>
      </c>
      <c r="E78" s="29" t="s">
        <v>1567</v>
      </c>
      <c r="H78" s="49"/>
    </row>
    <row r="79" spans="1:16" x14ac:dyDescent="0.2">
      <c r="A79" s="17" t="s">
        <v>47</v>
      </c>
      <c r="B79" s="22" t="s">
        <v>188</v>
      </c>
      <c r="C79" s="22" t="s">
        <v>238</v>
      </c>
      <c r="D79" s="17" t="s">
        <v>199</v>
      </c>
      <c r="E79" s="23" t="s">
        <v>239</v>
      </c>
      <c r="F79" s="24" t="s">
        <v>159</v>
      </c>
      <c r="G79" s="25">
        <v>6.3</v>
      </c>
      <c r="H79" s="48"/>
      <c r="I79" s="25">
        <f>ROUND(ROUND(H79,1)*ROUND(G79,1),1)</f>
        <v>0</v>
      </c>
      <c r="O79">
        <f>(I79*21)/100</f>
        <v>0</v>
      </c>
      <c r="P79" t="s">
        <v>27</v>
      </c>
    </row>
    <row r="80" spans="1:16" x14ac:dyDescent="0.2">
      <c r="A80" s="26" t="s">
        <v>52</v>
      </c>
      <c r="E80" s="27" t="s">
        <v>247</v>
      </c>
      <c r="H80" s="49"/>
    </row>
    <row r="81" spans="1:16" x14ac:dyDescent="0.2">
      <c r="A81" s="30" t="s">
        <v>54</v>
      </c>
      <c r="E81" s="29" t="s">
        <v>1568</v>
      </c>
      <c r="H81" s="49"/>
    </row>
    <row r="82" spans="1:16" x14ac:dyDescent="0.2">
      <c r="A82" s="17" t="s">
        <v>222</v>
      </c>
      <c r="B82" s="22" t="s">
        <v>202</v>
      </c>
      <c r="C82" s="22" t="s">
        <v>250</v>
      </c>
      <c r="D82" s="17" t="s">
        <v>49</v>
      </c>
      <c r="E82" s="23" t="s">
        <v>251</v>
      </c>
      <c r="F82" s="24" t="s">
        <v>213</v>
      </c>
      <c r="G82" s="25">
        <v>11.7</v>
      </c>
      <c r="H82" s="48"/>
      <c r="I82" s="25">
        <f>ROUND(ROUND(H82,1)*ROUND(G82,1),1)</f>
        <v>0</v>
      </c>
      <c r="O82">
        <f>(I82*21)/100</f>
        <v>0</v>
      </c>
      <c r="P82" t="s">
        <v>27</v>
      </c>
    </row>
    <row r="83" spans="1:16" x14ac:dyDescent="0.2">
      <c r="A83" s="26" t="s">
        <v>52</v>
      </c>
      <c r="E83" s="27" t="s">
        <v>252</v>
      </c>
      <c r="H83" s="49"/>
    </row>
    <row r="84" spans="1:16" x14ac:dyDescent="0.2">
      <c r="A84" s="30" t="s">
        <v>54</v>
      </c>
      <c r="E84" s="29" t="s">
        <v>1569</v>
      </c>
      <c r="H84" s="49"/>
    </row>
    <row r="85" spans="1:16" x14ac:dyDescent="0.2">
      <c r="A85" s="17" t="s">
        <v>47</v>
      </c>
      <c r="B85" s="22" t="s">
        <v>193</v>
      </c>
      <c r="C85" s="22" t="s">
        <v>238</v>
      </c>
      <c r="D85" s="17" t="s">
        <v>1231</v>
      </c>
      <c r="E85" s="23" t="s">
        <v>239</v>
      </c>
      <c r="F85" s="24" t="s">
        <v>159</v>
      </c>
      <c r="G85" s="25">
        <v>33.6</v>
      </c>
      <c r="H85" s="48"/>
      <c r="I85" s="25">
        <f>ROUND(ROUND(H85,1)*ROUND(G85,1),1)</f>
        <v>0</v>
      </c>
      <c r="O85">
        <f>(I85*21)/100</f>
        <v>0</v>
      </c>
      <c r="P85" t="s">
        <v>27</v>
      </c>
    </row>
    <row r="86" spans="1:16" x14ac:dyDescent="0.2">
      <c r="A86" s="26" t="s">
        <v>52</v>
      </c>
      <c r="E86" s="27" t="s">
        <v>1404</v>
      </c>
      <c r="H86" s="49"/>
    </row>
    <row r="87" spans="1:16" x14ac:dyDescent="0.2">
      <c r="A87" s="30" t="s">
        <v>54</v>
      </c>
      <c r="E87" s="29" t="s">
        <v>1570</v>
      </c>
      <c r="H87" s="49"/>
    </row>
    <row r="88" spans="1:16" x14ac:dyDescent="0.2">
      <c r="A88" s="17" t="s">
        <v>222</v>
      </c>
      <c r="B88" s="22" t="s">
        <v>198</v>
      </c>
      <c r="C88" s="22" t="s">
        <v>1053</v>
      </c>
      <c r="D88" s="17" t="s">
        <v>49</v>
      </c>
      <c r="E88" s="23" t="s">
        <v>1054</v>
      </c>
      <c r="F88" s="24" t="s">
        <v>213</v>
      </c>
      <c r="G88" s="25">
        <v>67.2</v>
      </c>
      <c r="H88" s="48"/>
      <c r="I88" s="25">
        <f>ROUND(ROUND(H88,1)*ROUND(G88,1),1)</f>
        <v>0</v>
      </c>
      <c r="O88">
        <f>(I88*21)/100</f>
        <v>0</v>
      </c>
      <c r="P88" t="s">
        <v>27</v>
      </c>
    </row>
    <row r="89" spans="1:16" x14ac:dyDescent="0.2">
      <c r="A89" s="26" t="s">
        <v>52</v>
      </c>
      <c r="E89" s="27" t="s">
        <v>1406</v>
      </c>
      <c r="H89" s="49"/>
    </row>
    <row r="90" spans="1:16" x14ac:dyDescent="0.2">
      <c r="A90" s="30" t="s">
        <v>54</v>
      </c>
      <c r="E90" s="29" t="s">
        <v>1571</v>
      </c>
      <c r="H90" s="49"/>
    </row>
    <row r="91" spans="1:16" x14ac:dyDescent="0.2">
      <c r="A91" s="17" t="s">
        <v>47</v>
      </c>
      <c r="B91" s="22" t="s">
        <v>454</v>
      </c>
      <c r="C91" s="22" t="s">
        <v>274</v>
      </c>
      <c r="D91" s="17" t="s">
        <v>49</v>
      </c>
      <c r="E91" s="23" t="s">
        <v>275</v>
      </c>
      <c r="F91" s="24" t="s">
        <v>159</v>
      </c>
      <c r="G91" s="25">
        <v>300.5</v>
      </c>
      <c r="H91" s="48"/>
      <c r="I91" s="25">
        <f>ROUND(ROUND(H91,1)*ROUND(G91,1),1)</f>
        <v>0</v>
      </c>
      <c r="O91">
        <f>(I91*21)/100</f>
        <v>0</v>
      </c>
      <c r="P91" t="s">
        <v>27</v>
      </c>
    </row>
    <row r="92" spans="1:16" ht="38.25" x14ac:dyDescent="0.2">
      <c r="A92" s="26" t="s">
        <v>52</v>
      </c>
      <c r="E92" s="27" t="s">
        <v>276</v>
      </c>
      <c r="H92" s="49"/>
    </row>
    <row r="93" spans="1:16" x14ac:dyDescent="0.2">
      <c r="A93" s="30" t="s">
        <v>54</v>
      </c>
      <c r="E93" s="29" t="s">
        <v>1561</v>
      </c>
      <c r="H93" s="49"/>
    </row>
    <row r="94" spans="1:16" x14ac:dyDescent="0.2">
      <c r="A94" s="17" t="s">
        <v>47</v>
      </c>
      <c r="B94" s="22" t="s">
        <v>458</v>
      </c>
      <c r="C94" s="22" t="s">
        <v>282</v>
      </c>
      <c r="D94" s="17" t="s">
        <v>49</v>
      </c>
      <c r="E94" s="23" t="s">
        <v>275</v>
      </c>
      <c r="F94" s="24" t="s">
        <v>159</v>
      </c>
      <c r="G94" s="25">
        <v>300.5</v>
      </c>
      <c r="H94" s="48"/>
      <c r="I94" s="25">
        <f>ROUND(ROUND(H94,1)*ROUND(G94,1),1)</f>
        <v>0</v>
      </c>
      <c r="O94">
        <f>(I94*21)/100</f>
        <v>0</v>
      </c>
      <c r="P94" t="s">
        <v>27</v>
      </c>
    </row>
    <row r="95" spans="1:16" ht="38.25" x14ac:dyDescent="0.2">
      <c r="A95" s="26" t="s">
        <v>52</v>
      </c>
      <c r="E95" s="27" t="s">
        <v>283</v>
      </c>
      <c r="H95" s="49"/>
    </row>
    <row r="96" spans="1:16" x14ac:dyDescent="0.2">
      <c r="A96" s="28" t="s">
        <v>54</v>
      </c>
      <c r="E96" s="29" t="s">
        <v>1561</v>
      </c>
      <c r="H96" s="49"/>
    </row>
    <row r="97" spans="1:18" ht="12.75" customHeight="1" x14ac:dyDescent="0.2">
      <c r="A97" s="5" t="s">
        <v>45</v>
      </c>
      <c r="B97" s="5"/>
      <c r="C97" s="32" t="s">
        <v>35</v>
      </c>
      <c r="D97" s="5"/>
      <c r="E97" s="20" t="s">
        <v>297</v>
      </c>
      <c r="F97" s="5"/>
      <c r="G97" s="5"/>
      <c r="H97" s="50"/>
      <c r="I97" s="33">
        <f>0+Q97</f>
        <v>0</v>
      </c>
      <c r="O97">
        <f>0+R97</f>
        <v>0</v>
      </c>
      <c r="Q97">
        <f>0+I98+I101+I104</f>
        <v>0</v>
      </c>
      <c r="R97">
        <f>0+O98+O101+O104</f>
        <v>0</v>
      </c>
    </row>
    <row r="98" spans="1:18" x14ac:dyDescent="0.2">
      <c r="A98" s="17" t="s">
        <v>47</v>
      </c>
      <c r="B98" s="22" t="s">
        <v>207</v>
      </c>
      <c r="C98" s="22" t="s">
        <v>1061</v>
      </c>
      <c r="D98" s="17" t="s">
        <v>49</v>
      </c>
      <c r="E98" s="23" t="s">
        <v>1062</v>
      </c>
      <c r="F98" s="24" t="s">
        <v>159</v>
      </c>
      <c r="G98" s="25">
        <v>23.2</v>
      </c>
      <c r="H98" s="48"/>
      <c r="I98" s="25">
        <f>ROUND(ROUND(H98,1)*ROUND(G98,1),1)</f>
        <v>0</v>
      </c>
      <c r="O98">
        <f>(I98*21)/100</f>
        <v>0</v>
      </c>
      <c r="P98" t="s">
        <v>27</v>
      </c>
    </row>
    <row r="99" spans="1:18" ht="25.5" x14ac:dyDescent="0.2">
      <c r="A99" s="26" t="s">
        <v>52</v>
      </c>
      <c r="E99" s="27" t="s">
        <v>1063</v>
      </c>
      <c r="H99" s="49"/>
    </row>
    <row r="100" spans="1:18" x14ac:dyDescent="0.2">
      <c r="A100" s="30" t="s">
        <v>54</v>
      </c>
      <c r="E100" s="29" t="s">
        <v>1572</v>
      </c>
      <c r="H100" s="49"/>
    </row>
    <row r="101" spans="1:18" x14ac:dyDescent="0.2">
      <c r="A101" s="17" t="s">
        <v>47</v>
      </c>
      <c r="B101" s="22" t="s">
        <v>210</v>
      </c>
      <c r="C101" s="22" t="s">
        <v>1064</v>
      </c>
      <c r="D101" s="17" t="s">
        <v>49</v>
      </c>
      <c r="E101" s="23" t="s">
        <v>1065</v>
      </c>
      <c r="F101" s="24" t="s">
        <v>159</v>
      </c>
      <c r="G101" s="25">
        <v>1</v>
      </c>
      <c r="H101" s="48"/>
      <c r="I101" s="25">
        <f>ROUND(ROUND(H101,1)*ROUND(G101,1),1)</f>
        <v>0</v>
      </c>
      <c r="O101">
        <f>(I101*21)/100</f>
        <v>0</v>
      </c>
      <c r="P101" t="s">
        <v>27</v>
      </c>
    </row>
    <row r="102" spans="1:18" ht="25.5" x14ac:dyDescent="0.2">
      <c r="A102" s="26" t="s">
        <v>52</v>
      </c>
      <c r="E102" s="27" t="s">
        <v>1573</v>
      </c>
      <c r="H102" s="49"/>
    </row>
    <row r="103" spans="1:18" ht="25.5" x14ac:dyDescent="0.2">
      <c r="A103" s="30" t="s">
        <v>54</v>
      </c>
      <c r="E103" s="29" t="s">
        <v>1574</v>
      </c>
      <c r="H103" s="49"/>
    </row>
    <row r="104" spans="1:18" x14ac:dyDescent="0.2">
      <c r="A104" s="17" t="s">
        <v>47</v>
      </c>
      <c r="B104" s="22" t="s">
        <v>216</v>
      </c>
      <c r="C104" s="22" t="s">
        <v>1068</v>
      </c>
      <c r="D104" s="17" t="s">
        <v>49</v>
      </c>
      <c r="E104" s="23" t="s">
        <v>1069</v>
      </c>
      <c r="F104" s="24" t="s">
        <v>110</v>
      </c>
      <c r="G104" s="25">
        <v>6.1</v>
      </c>
      <c r="H104" s="48"/>
      <c r="I104" s="25">
        <f>ROUND(ROUND(H104,1)*ROUND(G104,1),1)</f>
        <v>0</v>
      </c>
      <c r="O104">
        <f>(I104*21)/100</f>
        <v>0</v>
      </c>
      <c r="P104" t="s">
        <v>27</v>
      </c>
    </row>
    <row r="105" spans="1:18" ht="25.5" x14ac:dyDescent="0.2">
      <c r="A105" s="26" t="s">
        <v>52</v>
      </c>
      <c r="E105" s="27" t="s">
        <v>1573</v>
      </c>
      <c r="H105" s="49"/>
    </row>
    <row r="106" spans="1:18" ht="38.25" x14ac:dyDescent="0.2">
      <c r="A106" s="28" t="s">
        <v>54</v>
      </c>
      <c r="E106" s="29" t="s">
        <v>1575</v>
      </c>
      <c r="H106" s="49"/>
    </row>
    <row r="107" spans="1:18" ht="12.75" customHeight="1" x14ac:dyDescent="0.2">
      <c r="A107" s="5" t="s">
        <v>45</v>
      </c>
      <c r="B107" s="5"/>
      <c r="C107" s="32" t="s">
        <v>37</v>
      </c>
      <c r="D107" s="5"/>
      <c r="E107" s="20" t="s">
        <v>312</v>
      </c>
      <c r="F107" s="5"/>
      <c r="G107" s="5"/>
      <c r="H107" s="50"/>
      <c r="I107" s="33">
        <f>0+Q107</f>
        <v>0</v>
      </c>
      <c r="O107">
        <f>0+R107</f>
        <v>0</v>
      </c>
      <c r="Q107">
        <f>0+I108+I111+I114+I117+I120</f>
        <v>0</v>
      </c>
      <c r="R107">
        <f>0+O108+O111+O114+O117+O120</f>
        <v>0</v>
      </c>
    </row>
    <row r="108" spans="1:18" x14ac:dyDescent="0.2">
      <c r="A108" s="17" t="s">
        <v>47</v>
      </c>
      <c r="B108" s="22" t="s">
        <v>220</v>
      </c>
      <c r="C108" s="22" t="s">
        <v>314</v>
      </c>
      <c r="D108" s="17" t="s">
        <v>49</v>
      </c>
      <c r="E108" s="23" t="s">
        <v>315</v>
      </c>
      <c r="F108" s="24" t="s">
        <v>110</v>
      </c>
      <c r="G108" s="25">
        <v>232.8</v>
      </c>
      <c r="H108" s="48"/>
      <c r="I108" s="25">
        <f>ROUND(ROUND(H108,1)*ROUND(G108,1),1)</f>
        <v>0</v>
      </c>
      <c r="O108">
        <f>(I108*21)/100</f>
        <v>0</v>
      </c>
      <c r="P108" t="s">
        <v>27</v>
      </c>
    </row>
    <row r="109" spans="1:18" ht="25.5" x14ac:dyDescent="0.2">
      <c r="A109" s="26" t="s">
        <v>52</v>
      </c>
      <c r="E109" s="27" t="s">
        <v>1576</v>
      </c>
      <c r="H109" s="49"/>
    </row>
    <row r="110" spans="1:18" x14ac:dyDescent="0.2">
      <c r="A110" s="30" t="s">
        <v>54</v>
      </c>
      <c r="E110" s="29" t="s">
        <v>1550</v>
      </c>
      <c r="H110" s="49"/>
    </row>
    <row r="111" spans="1:18" x14ac:dyDescent="0.2">
      <c r="A111" s="17" t="s">
        <v>47</v>
      </c>
      <c r="B111" s="22" t="s">
        <v>223</v>
      </c>
      <c r="C111" s="22" t="s">
        <v>322</v>
      </c>
      <c r="D111" s="17" t="s">
        <v>49</v>
      </c>
      <c r="E111" s="23" t="s">
        <v>323</v>
      </c>
      <c r="F111" s="24" t="s">
        <v>110</v>
      </c>
      <c r="G111" s="25">
        <v>232.8</v>
      </c>
      <c r="H111" s="48"/>
      <c r="I111" s="25">
        <f>ROUND(ROUND(H111,1)*ROUND(G111,1),1)</f>
        <v>0</v>
      </c>
      <c r="O111">
        <f>(I111*21)/100</f>
        <v>0</v>
      </c>
      <c r="P111" t="s">
        <v>27</v>
      </c>
    </row>
    <row r="112" spans="1:18" ht="25.5" x14ac:dyDescent="0.2">
      <c r="A112" s="26" t="s">
        <v>52</v>
      </c>
      <c r="E112" s="27" t="s">
        <v>1577</v>
      </c>
      <c r="H112" s="49"/>
    </row>
    <row r="113" spans="1:18" x14ac:dyDescent="0.2">
      <c r="A113" s="30" t="s">
        <v>54</v>
      </c>
      <c r="E113" s="29" t="s">
        <v>1550</v>
      </c>
      <c r="H113" s="49"/>
    </row>
    <row r="114" spans="1:18" x14ac:dyDescent="0.2">
      <c r="A114" s="17" t="s">
        <v>47</v>
      </c>
      <c r="B114" s="22" t="s">
        <v>228</v>
      </c>
      <c r="C114" s="22" t="s">
        <v>326</v>
      </c>
      <c r="D114" s="17" t="s">
        <v>49</v>
      </c>
      <c r="E114" s="23" t="s">
        <v>327</v>
      </c>
      <c r="F114" s="24" t="s">
        <v>110</v>
      </c>
      <c r="G114" s="25">
        <v>352.7</v>
      </c>
      <c r="H114" s="48"/>
      <c r="I114" s="25">
        <f>ROUND(ROUND(H114,1)*ROUND(G114,1),1)</f>
        <v>0</v>
      </c>
      <c r="O114">
        <f>(I114*21)/100</f>
        <v>0</v>
      </c>
      <c r="P114" t="s">
        <v>27</v>
      </c>
    </row>
    <row r="115" spans="1:18" ht="25.5" x14ac:dyDescent="0.2">
      <c r="A115" s="26" t="s">
        <v>52</v>
      </c>
      <c r="E115" s="27" t="s">
        <v>1578</v>
      </c>
      <c r="H115" s="49"/>
    </row>
    <row r="116" spans="1:18" x14ac:dyDescent="0.2">
      <c r="A116" s="30" t="s">
        <v>54</v>
      </c>
      <c r="E116" s="29" t="s">
        <v>1553</v>
      </c>
      <c r="H116" s="49"/>
    </row>
    <row r="117" spans="1:18" ht="25.5" x14ac:dyDescent="0.2">
      <c r="A117" s="17" t="s">
        <v>47</v>
      </c>
      <c r="B117" s="22" t="s">
        <v>232</v>
      </c>
      <c r="C117" s="22" t="s">
        <v>336</v>
      </c>
      <c r="D117" s="17" t="s">
        <v>49</v>
      </c>
      <c r="E117" s="23" t="s">
        <v>337</v>
      </c>
      <c r="F117" s="24" t="s">
        <v>110</v>
      </c>
      <c r="G117" s="25">
        <v>352.7</v>
      </c>
      <c r="H117" s="48"/>
      <c r="I117" s="25">
        <f>ROUND(ROUND(H117,1)*ROUND(G117,1),1)</f>
        <v>0</v>
      </c>
      <c r="O117">
        <f>(I117*21)/100</f>
        <v>0</v>
      </c>
      <c r="P117" t="s">
        <v>27</v>
      </c>
    </row>
    <row r="118" spans="1:18" ht="25.5" x14ac:dyDescent="0.2">
      <c r="A118" s="26" t="s">
        <v>52</v>
      </c>
      <c r="E118" s="27" t="s">
        <v>1579</v>
      </c>
      <c r="H118" s="49"/>
    </row>
    <row r="119" spans="1:18" x14ac:dyDescent="0.2">
      <c r="A119" s="30" t="s">
        <v>54</v>
      </c>
      <c r="E119" s="29" t="s">
        <v>1553</v>
      </c>
      <c r="H119" s="49"/>
    </row>
    <row r="120" spans="1:18" ht="25.5" x14ac:dyDescent="0.2">
      <c r="A120" s="17" t="s">
        <v>47</v>
      </c>
      <c r="B120" s="22" t="s">
        <v>234</v>
      </c>
      <c r="C120" s="22" t="s">
        <v>340</v>
      </c>
      <c r="D120" s="17" t="s">
        <v>49</v>
      </c>
      <c r="E120" s="23" t="s">
        <v>341</v>
      </c>
      <c r="F120" s="24" t="s">
        <v>110</v>
      </c>
      <c r="G120" s="25">
        <v>465.6</v>
      </c>
      <c r="H120" s="48"/>
      <c r="I120" s="25">
        <f>ROUND(ROUND(H120,1)*ROUND(G120,1),1)</f>
        <v>0</v>
      </c>
      <c r="O120">
        <f>(I120*21)/100</f>
        <v>0</v>
      </c>
      <c r="P120" t="s">
        <v>27</v>
      </c>
    </row>
    <row r="121" spans="1:18" ht="25.5" x14ac:dyDescent="0.2">
      <c r="A121" s="26" t="s">
        <v>52</v>
      </c>
      <c r="E121" s="27" t="s">
        <v>1580</v>
      </c>
      <c r="H121" s="49"/>
    </row>
    <row r="122" spans="1:18" x14ac:dyDescent="0.2">
      <c r="A122" s="28" t="s">
        <v>54</v>
      </c>
      <c r="E122" s="29" t="s">
        <v>1581</v>
      </c>
      <c r="H122" s="49"/>
    </row>
    <row r="123" spans="1:18" ht="12.75" customHeight="1" x14ac:dyDescent="0.2">
      <c r="A123" s="5" t="s">
        <v>45</v>
      </c>
      <c r="B123" s="5"/>
      <c r="C123" s="32" t="s">
        <v>66</v>
      </c>
      <c r="D123" s="5"/>
      <c r="E123" s="20" t="s">
        <v>365</v>
      </c>
      <c r="F123" s="5"/>
      <c r="G123" s="5"/>
      <c r="H123" s="50"/>
      <c r="I123" s="33">
        <f>0+Q123</f>
        <v>0</v>
      </c>
      <c r="O123">
        <f>0+R123</f>
        <v>0</v>
      </c>
      <c r="Q123">
        <f>0+I124+I127+I130+I133+I136</f>
        <v>0</v>
      </c>
      <c r="R123">
        <f>0+O124+O127+O130+O133+O136</f>
        <v>0</v>
      </c>
    </row>
    <row r="124" spans="1:18" x14ac:dyDescent="0.2">
      <c r="A124" s="17" t="s">
        <v>47</v>
      </c>
      <c r="B124" s="22" t="s">
        <v>237</v>
      </c>
      <c r="C124" s="22" t="s">
        <v>1077</v>
      </c>
      <c r="D124" s="17" t="s">
        <v>49</v>
      </c>
      <c r="E124" s="23" t="s">
        <v>1078</v>
      </c>
      <c r="F124" s="24" t="s">
        <v>383</v>
      </c>
      <c r="G124" s="25">
        <v>14</v>
      </c>
      <c r="H124" s="48"/>
      <c r="I124" s="25">
        <f>ROUND(ROUND(H124,1)*ROUND(G124,1),1)</f>
        <v>0</v>
      </c>
      <c r="O124">
        <f>(I124*21)/100</f>
        <v>0</v>
      </c>
      <c r="P124" t="s">
        <v>27</v>
      </c>
    </row>
    <row r="125" spans="1:18" ht="25.5" x14ac:dyDescent="0.2">
      <c r="A125" s="26" t="s">
        <v>52</v>
      </c>
      <c r="E125" s="27" t="s">
        <v>1582</v>
      </c>
      <c r="H125" s="49"/>
    </row>
    <row r="126" spans="1:18" x14ac:dyDescent="0.2">
      <c r="A126" s="30" t="s">
        <v>54</v>
      </c>
      <c r="E126" s="29" t="s">
        <v>1583</v>
      </c>
      <c r="H126" s="49"/>
    </row>
    <row r="127" spans="1:18" x14ac:dyDescent="0.2">
      <c r="A127" s="17" t="s">
        <v>222</v>
      </c>
      <c r="B127" s="22" t="s">
        <v>246</v>
      </c>
      <c r="C127" s="22" t="s">
        <v>1080</v>
      </c>
      <c r="D127" s="17" t="s">
        <v>49</v>
      </c>
      <c r="E127" s="23" t="s">
        <v>1081</v>
      </c>
      <c r="F127" s="24" t="s">
        <v>140</v>
      </c>
      <c r="G127" s="25">
        <v>18.2</v>
      </c>
      <c r="H127" s="48"/>
      <c r="I127" s="25">
        <f>ROUND(ROUND(H127,1)*ROUND(G127,1),1)</f>
        <v>0</v>
      </c>
      <c r="O127">
        <f>(I127*21)/100</f>
        <v>0</v>
      </c>
      <c r="P127" t="s">
        <v>27</v>
      </c>
    </row>
    <row r="128" spans="1:18" x14ac:dyDescent="0.2">
      <c r="A128" s="26" t="s">
        <v>52</v>
      </c>
      <c r="E128" s="27" t="s">
        <v>1082</v>
      </c>
      <c r="H128" s="49"/>
    </row>
    <row r="129" spans="1:18" x14ac:dyDescent="0.2">
      <c r="A129" s="30" t="s">
        <v>54</v>
      </c>
      <c r="E129" s="29" t="s">
        <v>1584</v>
      </c>
      <c r="H129" s="49"/>
    </row>
    <row r="130" spans="1:18" x14ac:dyDescent="0.2">
      <c r="A130" s="17" t="s">
        <v>222</v>
      </c>
      <c r="B130" s="22" t="s">
        <v>241</v>
      </c>
      <c r="C130" s="22" t="s">
        <v>1083</v>
      </c>
      <c r="D130" s="17" t="s">
        <v>49</v>
      </c>
      <c r="E130" s="23" t="s">
        <v>1084</v>
      </c>
      <c r="F130" s="24" t="s">
        <v>383</v>
      </c>
      <c r="G130" s="25">
        <v>7</v>
      </c>
      <c r="H130" s="48"/>
      <c r="I130" s="25">
        <f>ROUND(ROUND(H130,1)*ROUND(G130,1),1)</f>
        <v>0</v>
      </c>
      <c r="O130">
        <f>(I130*21)/100</f>
        <v>0</v>
      </c>
      <c r="P130" t="s">
        <v>27</v>
      </c>
    </row>
    <row r="131" spans="1:18" x14ac:dyDescent="0.2">
      <c r="A131" s="26" t="s">
        <v>52</v>
      </c>
      <c r="E131" s="27" t="s">
        <v>1284</v>
      </c>
      <c r="H131" s="49"/>
    </row>
    <row r="132" spans="1:18" x14ac:dyDescent="0.2">
      <c r="A132" s="30" t="s">
        <v>54</v>
      </c>
      <c r="E132" s="29" t="s">
        <v>49</v>
      </c>
      <c r="H132" s="49"/>
    </row>
    <row r="133" spans="1:18" x14ac:dyDescent="0.2">
      <c r="A133" s="17" t="s">
        <v>222</v>
      </c>
      <c r="B133" s="22" t="s">
        <v>249</v>
      </c>
      <c r="C133" s="22" t="s">
        <v>1431</v>
      </c>
      <c r="D133" s="17" t="s">
        <v>49</v>
      </c>
      <c r="E133" s="23" t="s">
        <v>1432</v>
      </c>
      <c r="F133" s="24" t="s">
        <v>383</v>
      </c>
      <c r="G133" s="25">
        <v>7</v>
      </c>
      <c r="H133" s="48"/>
      <c r="I133" s="25">
        <f>ROUND(ROUND(H133,1)*ROUND(G133,1),1)</f>
        <v>0</v>
      </c>
      <c r="O133">
        <f>(I133*21)/100</f>
        <v>0</v>
      </c>
      <c r="P133" t="s">
        <v>27</v>
      </c>
    </row>
    <row r="134" spans="1:18" x14ac:dyDescent="0.2">
      <c r="A134" s="26" t="s">
        <v>52</v>
      </c>
      <c r="E134" s="27" t="s">
        <v>1433</v>
      </c>
      <c r="H134" s="49"/>
    </row>
    <row r="135" spans="1:18" x14ac:dyDescent="0.2">
      <c r="A135" s="30" t="s">
        <v>54</v>
      </c>
      <c r="E135" s="29" t="s">
        <v>49</v>
      </c>
      <c r="H135" s="49"/>
    </row>
    <row r="136" spans="1:18" x14ac:dyDescent="0.2">
      <c r="A136" s="17" t="s">
        <v>47</v>
      </c>
      <c r="B136" s="22" t="s">
        <v>254</v>
      </c>
      <c r="C136" s="22" t="s">
        <v>1434</v>
      </c>
      <c r="D136" s="17" t="s">
        <v>49</v>
      </c>
      <c r="E136" s="23" t="s">
        <v>1435</v>
      </c>
      <c r="F136" s="24" t="s">
        <v>1088</v>
      </c>
      <c r="G136" s="25">
        <v>17</v>
      </c>
      <c r="H136" s="48"/>
      <c r="I136" s="25">
        <f>ROUND(ROUND(H136,1)*ROUND(G136,1),1)</f>
        <v>0</v>
      </c>
      <c r="O136">
        <f>(I136*21)/100</f>
        <v>0</v>
      </c>
      <c r="P136" t="s">
        <v>27</v>
      </c>
    </row>
    <row r="137" spans="1:18" ht="25.5" x14ac:dyDescent="0.2">
      <c r="A137" s="26" t="s">
        <v>52</v>
      </c>
      <c r="E137" s="27" t="s">
        <v>1585</v>
      </c>
      <c r="H137" s="49"/>
    </row>
    <row r="138" spans="1:18" x14ac:dyDescent="0.2">
      <c r="A138" s="28" t="s">
        <v>54</v>
      </c>
      <c r="E138" s="29" t="s">
        <v>49</v>
      </c>
      <c r="H138" s="49"/>
    </row>
    <row r="139" spans="1:18" ht="12.75" customHeight="1" x14ac:dyDescent="0.2">
      <c r="A139" s="5" t="s">
        <v>45</v>
      </c>
      <c r="B139" s="5"/>
      <c r="C139" s="32" t="s">
        <v>69</v>
      </c>
      <c r="D139" s="5"/>
      <c r="E139" s="20" t="s">
        <v>371</v>
      </c>
      <c r="F139" s="5"/>
      <c r="G139" s="5"/>
      <c r="H139" s="50"/>
      <c r="I139" s="33">
        <f>0+Q139</f>
        <v>0</v>
      </c>
      <c r="O139">
        <f>0+R139</f>
        <v>0</v>
      </c>
      <c r="Q139">
        <f>0+I140+I143+I146+I149+I152+I155+I158+I161+I164+I167+I170+I173+I176+I179+I182+I185+I188+I191+I194+I197+I200+I203+I206+I209+I212+I215+I218+I221+I224+I227+I230+I233+I236+I239+I242+I245+I248</f>
        <v>0</v>
      </c>
      <c r="R139">
        <f>0+O140+O143+O146+O149+O152+O155+O158+O161+O164+O167+O170+O173+O176+O179+O182+O185+O188+O191+O194+O197+O200+O203+O206+O209+O212+O215+O218+O221+O224+O227+O230+O233+O236+O239+O242+O245+O248</f>
        <v>0</v>
      </c>
    </row>
    <row r="140" spans="1:18" ht="25.5" x14ac:dyDescent="0.2">
      <c r="A140" s="17" t="s">
        <v>47</v>
      </c>
      <c r="B140" s="22" t="s">
        <v>259</v>
      </c>
      <c r="C140" s="22" t="s">
        <v>1440</v>
      </c>
      <c r="D140" s="17" t="s">
        <v>49</v>
      </c>
      <c r="E140" s="23" t="s">
        <v>1441</v>
      </c>
      <c r="F140" s="24" t="s">
        <v>140</v>
      </c>
      <c r="G140" s="25">
        <v>232</v>
      </c>
      <c r="H140" s="48"/>
      <c r="I140" s="25">
        <f>ROUND(ROUND(H140,1)*ROUND(G140,1),1)</f>
        <v>0</v>
      </c>
      <c r="O140">
        <f>(I140*21)/100</f>
        <v>0</v>
      </c>
      <c r="P140" t="s">
        <v>27</v>
      </c>
    </row>
    <row r="141" spans="1:18" ht="25.5" x14ac:dyDescent="0.2">
      <c r="A141" s="26" t="s">
        <v>52</v>
      </c>
      <c r="E141" s="27" t="s">
        <v>1586</v>
      </c>
      <c r="H141" s="49"/>
    </row>
    <row r="142" spans="1:18" x14ac:dyDescent="0.2">
      <c r="A142" s="30" t="s">
        <v>54</v>
      </c>
      <c r="E142" s="29" t="s">
        <v>1587</v>
      </c>
      <c r="H142" s="49"/>
    </row>
    <row r="143" spans="1:18" x14ac:dyDescent="0.2">
      <c r="A143" s="17" t="s">
        <v>222</v>
      </c>
      <c r="B143" s="22" t="s">
        <v>263</v>
      </c>
      <c r="C143" s="22" t="s">
        <v>1443</v>
      </c>
      <c r="D143" s="17" t="s">
        <v>49</v>
      </c>
      <c r="E143" s="23" t="s">
        <v>1444</v>
      </c>
      <c r="F143" s="24" t="s">
        <v>140</v>
      </c>
      <c r="G143" s="25">
        <v>232</v>
      </c>
      <c r="H143" s="48"/>
      <c r="I143" s="25">
        <f>ROUND(ROUND(H143,1)*ROUND(G143,1),1)</f>
        <v>0</v>
      </c>
      <c r="O143">
        <f>(I143*21)/100</f>
        <v>0</v>
      </c>
      <c r="P143" t="s">
        <v>27</v>
      </c>
    </row>
    <row r="144" spans="1:18" ht="25.5" x14ac:dyDescent="0.2">
      <c r="A144" s="26" t="s">
        <v>52</v>
      </c>
      <c r="E144" s="27" t="s">
        <v>1445</v>
      </c>
      <c r="H144" s="49"/>
    </row>
    <row r="145" spans="1:16" x14ac:dyDescent="0.2">
      <c r="A145" s="30" t="s">
        <v>54</v>
      </c>
      <c r="E145" s="29" t="s">
        <v>49</v>
      </c>
      <c r="H145" s="49"/>
    </row>
    <row r="146" spans="1:16" ht="25.5" x14ac:dyDescent="0.2">
      <c r="A146" s="17" t="s">
        <v>47</v>
      </c>
      <c r="B146" s="22" t="s">
        <v>269</v>
      </c>
      <c r="C146" s="22" t="s">
        <v>1452</v>
      </c>
      <c r="D146" s="17" t="s">
        <v>49</v>
      </c>
      <c r="E146" s="23" t="s">
        <v>1453</v>
      </c>
      <c r="F146" s="24" t="s">
        <v>383</v>
      </c>
      <c r="G146" s="25">
        <v>10</v>
      </c>
      <c r="H146" s="48"/>
      <c r="I146" s="25">
        <f>ROUND(ROUND(H146,1)*ROUND(G146,1),1)</f>
        <v>0</v>
      </c>
      <c r="O146">
        <f>(I146*21)/100</f>
        <v>0</v>
      </c>
      <c r="P146" t="s">
        <v>27</v>
      </c>
    </row>
    <row r="147" spans="1:16" ht="25.5" x14ac:dyDescent="0.2">
      <c r="A147" s="26" t="s">
        <v>52</v>
      </c>
      <c r="E147" s="27" t="s">
        <v>1588</v>
      </c>
      <c r="H147" s="49"/>
    </row>
    <row r="148" spans="1:16" x14ac:dyDescent="0.2">
      <c r="A148" s="30" t="s">
        <v>54</v>
      </c>
      <c r="E148" s="29" t="s">
        <v>1589</v>
      </c>
      <c r="H148" s="49"/>
    </row>
    <row r="149" spans="1:16" x14ac:dyDescent="0.2">
      <c r="A149" s="17" t="s">
        <v>222</v>
      </c>
      <c r="B149" s="22" t="s">
        <v>289</v>
      </c>
      <c r="C149" s="22" t="s">
        <v>1590</v>
      </c>
      <c r="D149" s="17" t="s">
        <v>49</v>
      </c>
      <c r="E149" s="23" t="s">
        <v>1591</v>
      </c>
      <c r="F149" s="24" t="s">
        <v>383</v>
      </c>
      <c r="G149" s="25">
        <v>1</v>
      </c>
      <c r="H149" s="48"/>
      <c r="I149" s="25">
        <f>ROUND(ROUND(H149,1)*ROUND(G149,1),1)</f>
        <v>0</v>
      </c>
      <c r="O149">
        <f>(I149*21)/100</f>
        <v>0</v>
      </c>
      <c r="P149" t="s">
        <v>27</v>
      </c>
    </row>
    <row r="150" spans="1:16" x14ac:dyDescent="0.2">
      <c r="A150" s="26" t="s">
        <v>52</v>
      </c>
      <c r="E150" s="27" t="s">
        <v>1592</v>
      </c>
      <c r="H150" s="49"/>
    </row>
    <row r="151" spans="1:16" x14ac:dyDescent="0.2">
      <c r="A151" s="30" t="s">
        <v>54</v>
      </c>
      <c r="E151" s="29" t="s">
        <v>49</v>
      </c>
      <c r="H151" s="49"/>
    </row>
    <row r="152" spans="1:16" x14ac:dyDescent="0.2">
      <c r="A152" s="17" t="s">
        <v>222</v>
      </c>
      <c r="B152" s="22" t="s">
        <v>293</v>
      </c>
      <c r="C152" s="22" t="s">
        <v>1456</v>
      </c>
      <c r="D152" s="17" t="s">
        <v>49</v>
      </c>
      <c r="E152" s="23" t="s">
        <v>1457</v>
      </c>
      <c r="F152" s="24" t="s">
        <v>383</v>
      </c>
      <c r="G152" s="25">
        <v>5</v>
      </c>
      <c r="H152" s="48"/>
      <c r="I152" s="25">
        <f>ROUND(ROUND(H152,1)*ROUND(G152,1),1)</f>
        <v>0</v>
      </c>
      <c r="O152">
        <f>(I152*21)/100</f>
        <v>0</v>
      </c>
      <c r="P152" t="s">
        <v>27</v>
      </c>
    </row>
    <row r="153" spans="1:16" x14ac:dyDescent="0.2">
      <c r="A153" s="26" t="s">
        <v>52</v>
      </c>
      <c r="E153" s="27" t="s">
        <v>1458</v>
      </c>
      <c r="H153" s="49"/>
    </row>
    <row r="154" spans="1:16" x14ac:dyDescent="0.2">
      <c r="A154" s="30" t="s">
        <v>54</v>
      </c>
      <c r="E154" s="29" t="s">
        <v>49</v>
      </c>
      <c r="H154" s="49"/>
    </row>
    <row r="155" spans="1:16" x14ac:dyDescent="0.2">
      <c r="A155" s="17" t="s">
        <v>222</v>
      </c>
      <c r="B155" s="22" t="s">
        <v>298</v>
      </c>
      <c r="C155" s="22" t="s">
        <v>1459</v>
      </c>
      <c r="D155" s="17" t="s">
        <v>49</v>
      </c>
      <c r="E155" s="23" t="s">
        <v>1460</v>
      </c>
      <c r="F155" s="24" t="s">
        <v>383</v>
      </c>
      <c r="G155" s="25">
        <v>3</v>
      </c>
      <c r="H155" s="48"/>
      <c r="I155" s="25">
        <f>ROUND(ROUND(H155,1)*ROUND(G155,1),1)</f>
        <v>0</v>
      </c>
      <c r="O155">
        <f>(I155*21)/100</f>
        <v>0</v>
      </c>
      <c r="P155" t="s">
        <v>27</v>
      </c>
    </row>
    <row r="156" spans="1:16" x14ac:dyDescent="0.2">
      <c r="A156" s="26" t="s">
        <v>52</v>
      </c>
      <c r="E156" s="27" t="s">
        <v>1461</v>
      </c>
      <c r="H156" s="49"/>
    </row>
    <row r="157" spans="1:16" x14ac:dyDescent="0.2">
      <c r="A157" s="30" t="s">
        <v>54</v>
      </c>
      <c r="E157" s="29" t="s">
        <v>49</v>
      </c>
      <c r="H157" s="49"/>
    </row>
    <row r="158" spans="1:16" x14ac:dyDescent="0.2">
      <c r="A158" s="17" t="s">
        <v>222</v>
      </c>
      <c r="B158" s="22" t="s">
        <v>303</v>
      </c>
      <c r="C158" s="22" t="s">
        <v>1593</v>
      </c>
      <c r="D158" s="17" t="s">
        <v>49</v>
      </c>
      <c r="E158" s="23" t="s">
        <v>1594</v>
      </c>
      <c r="F158" s="24" t="s">
        <v>383</v>
      </c>
      <c r="G158" s="25">
        <v>1</v>
      </c>
      <c r="H158" s="48"/>
      <c r="I158" s="25">
        <f>ROUND(ROUND(H158,1)*ROUND(G158,1),1)</f>
        <v>0</v>
      </c>
      <c r="O158">
        <f>(I158*21)/100</f>
        <v>0</v>
      </c>
      <c r="P158" t="s">
        <v>27</v>
      </c>
    </row>
    <row r="159" spans="1:16" x14ac:dyDescent="0.2">
      <c r="A159" s="26" t="s">
        <v>52</v>
      </c>
      <c r="E159" s="27" t="s">
        <v>1595</v>
      </c>
      <c r="H159" s="49"/>
    </row>
    <row r="160" spans="1:16" x14ac:dyDescent="0.2">
      <c r="A160" s="30" t="s">
        <v>54</v>
      </c>
      <c r="E160" s="29" t="s">
        <v>49</v>
      </c>
      <c r="H160" s="49"/>
    </row>
    <row r="161" spans="1:16" x14ac:dyDescent="0.2">
      <c r="A161" s="17" t="s">
        <v>47</v>
      </c>
      <c r="B161" s="22" t="s">
        <v>307</v>
      </c>
      <c r="C161" s="22" t="s">
        <v>1090</v>
      </c>
      <c r="D161" s="17" t="s">
        <v>49</v>
      </c>
      <c r="E161" s="23" t="s">
        <v>1091</v>
      </c>
      <c r="F161" s="24" t="s">
        <v>383</v>
      </c>
      <c r="G161" s="25">
        <v>9</v>
      </c>
      <c r="H161" s="48"/>
      <c r="I161" s="25">
        <f>ROUND(ROUND(H161,1)*ROUND(G161,1),1)</f>
        <v>0</v>
      </c>
      <c r="O161">
        <f>(I161*21)/100</f>
        <v>0</v>
      </c>
      <c r="P161" t="s">
        <v>27</v>
      </c>
    </row>
    <row r="162" spans="1:16" ht="25.5" x14ac:dyDescent="0.2">
      <c r="A162" s="26" t="s">
        <v>52</v>
      </c>
      <c r="E162" s="27" t="s">
        <v>1588</v>
      </c>
      <c r="H162" s="49"/>
    </row>
    <row r="163" spans="1:16" x14ac:dyDescent="0.2">
      <c r="A163" s="30" t="s">
        <v>54</v>
      </c>
      <c r="E163" s="29" t="s">
        <v>1596</v>
      </c>
      <c r="H163" s="49"/>
    </row>
    <row r="164" spans="1:16" x14ac:dyDescent="0.2">
      <c r="A164" s="17" t="s">
        <v>222</v>
      </c>
      <c r="B164" s="22" t="s">
        <v>313</v>
      </c>
      <c r="C164" s="22" t="s">
        <v>1466</v>
      </c>
      <c r="D164" s="17" t="s">
        <v>49</v>
      </c>
      <c r="E164" s="23" t="s">
        <v>1097</v>
      </c>
      <c r="F164" s="24" t="s">
        <v>383</v>
      </c>
      <c r="G164" s="25">
        <v>2</v>
      </c>
      <c r="H164" s="48"/>
      <c r="I164" s="25">
        <f>ROUND(ROUND(H164,1)*ROUND(G164,1),1)</f>
        <v>0</v>
      </c>
      <c r="O164">
        <f>(I164*21)/100</f>
        <v>0</v>
      </c>
      <c r="P164" t="s">
        <v>27</v>
      </c>
    </row>
    <row r="165" spans="1:16" x14ac:dyDescent="0.2">
      <c r="A165" s="26" t="s">
        <v>52</v>
      </c>
      <c r="E165" s="27" t="s">
        <v>1467</v>
      </c>
      <c r="H165" s="49"/>
    </row>
    <row r="166" spans="1:16" x14ac:dyDescent="0.2">
      <c r="A166" s="30" t="s">
        <v>54</v>
      </c>
      <c r="E166" s="29" t="s">
        <v>49</v>
      </c>
      <c r="H166" s="49"/>
    </row>
    <row r="167" spans="1:16" x14ac:dyDescent="0.2">
      <c r="A167" s="17" t="s">
        <v>222</v>
      </c>
      <c r="B167" s="22" t="s">
        <v>317</v>
      </c>
      <c r="C167" s="22" t="s">
        <v>1468</v>
      </c>
      <c r="D167" s="17" t="s">
        <v>49</v>
      </c>
      <c r="E167" s="23" t="s">
        <v>1469</v>
      </c>
      <c r="F167" s="24" t="s">
        <v>383</v>
      </c>
      <c r="G167" s="25">
        <v>2</v>
      </c>
      <c r="H167" s="48"/>
      <c r="I167" s="25">
        <f>ROUND(ROUND(H167,1)*ROUND(G167,1),1)</f>
        <v>0</v>
      </c>
      <c r="O167">
        <f>(I167*21)/100</f>
        <v>0</v>
      </c>
      <c r="P167" t="s">
        <v>27</v>
      </c>
    </row>
    <row r="168" spans="1:16" x14ac:dyDescent="0.2">
      <c r="A168" s="26" t="s">
        <v>52</v>
      </c>
      <c r="E168" s="27" t="s">
        <v>1597</v>
      </c>
      <c r="H168" s="49"/>
    </row>
    <row r="169" spans="1:16" x14ac:dyDescent="0.2">
      <c r="A169" s="30" t="s">
        <v>54</v>
      </c>
      <c r="E169" s="29" t="s">
        <v>49</v>
      </c>
      <c r="H169" s="49"/>
    </row>
    <row r="170" spans="1:16" x14ac:dyDescent="0.2">
      <c r="A170" s="17" t="s">
        <v>222</v>
      </c>
      <c r="B170" s="22" t="s">
        <v>321</v>
      </c>
      <c r="C170" s="22" t="s">
        <v>1598</v>
      </c>
      <c r="D170" s="17" t="s">
        <v>49</v>
      </c>
      <c r="E170" s="23" t="s">
        <v>1599</v>
      </c>
      <c r="F170" s="24" t="s">
        <v>383</v>
      </c>
      <c r="G170" s="25">
        <v>1</v>
      </c>
      <c r="H170" s="48"/>
      <c r="I170" s="25">
        <f>ROUND(ROUND(H170,1)*ROUND(G170,1),1)</f>
        <v>0</v>
      </c>
      <c r="O170">
        <f>(I170*21)/100</f>
        <v>0</v>
      </c>
      <c r="P170" t="s">
        <v>27</v>
      </c>
    </row>
    <row r="171" spans="1:16" x14ac:dyDescent="0.2">
      <c r="A171" s="26" t="s">
        <v>52</v>
      </c>
      <c r="E171" s="27" t="s">
        <v>1600</v>
      </c>
      <c r="H171" s="49"/>
    </row>
    <row r="172" spans="1:16" x14ac:dyDescent="0.2">
      <c r="A172" s="30" t="s">
        <v>54</v>
      </c>
      <c r="E172" s="29" t="s">
        <v>49</v>
      </c>
      <c r="H172" s="49"/>
    </row>
    <row r="173" spans="1:16" ht="25.5" x14ac:dyDescent="0.2">
      <c r="A173" s="17" t="s">
        <v>222</v>
      </c>
      <c r="B173" s="22" t="s">
        <v>325</v>
      </c>
      <c r="C173" s="22" t="s">
        <v>1471</v>
      </c>
      <c r="D173" s="17" t="s">
        <v>49</v>
      </c>
      <c r="E173" s="23" t="s">
        <v>1472</v>
      </c>
      <c r="F173" s="24" t="s">
        <v>383</v>
      </c>
      <c r="G173" s="25">
        <v>4</v>
      </c>
      <c r="H173" s="48"/>
      <c r="I173" s="25">
        <f>ROUND(ROUND(H173,1)*ROUND(G173,1),1)</f>
        <v>0</v>
      </c>
      <c r="O173">
        <f>(I173*21)/100</f>
        <v>0</v>
      </c>
      <c r="P173" t="s">
        <v>27</v>
      </c>
    </row>
    <row r="174" spans="1:16" x14ac:dyDescent="0.2">
      <c r="A174" s="26" t="s">
        <v>52</v>
      </c>
      <c r="E174" s="27" t="s">
        <v>1473</v>
      </c>
      <c r="H174" s="49"/>
    </row>
    <row r="175" spans="1:16" x14ac:dyDescent="0.2">
      <c r="A175" s="30" t="s">
        <v>54</v>
      </c>
      <c r="E175" s="29" t="s">
        <v>49</v>
      </c>
      <c r="H175" s="49"/>
    </row>
    <row r="176" spans="1:16" x14ac:dyDescent="0.2">
      <c r="A176" s="17" t="s">
        <v>47</v>
      </c>
      <c r="B176" s="22" t="s">
        <v>330</v>
      </c>
      <c r="C176" s="22" t="s">
        <v>1474</v>
      </c>
      <c r="D176" s="17" t="s">
        <v>49</v>
      </c>
      <c r="E176" s="23" t="s">
        <v>1475</v>
      </c>
      <c r="F176" s="24" t="s">
        <v>383</v>
      </c>
      <c r="G176" s="25">
        <v>2</v>
      </c>
      <c r="H176" s="48"/>
      <c r="I176" s="25">
        <f>ROUND(ROUND(H176,1)*ROUND(G176,1),1)</f>
        <v>0</v>
      </c>
      <c r="O176">
        <f>(I176*21)/100</f>
        <v>0</v>
      </c>
      <c r="P176" t="s">
        <v>27</v>
      </c>
    </row>
    <row r="177" spans="1:16" ht="25.5" x14ac:dyDescent="0.2">
      <c r="A177" s="26" t="s">
        <v>52</v>
      </c>
      <c r="E177" s="27" t="s">
        <v>1588</v>
      </c>
      <c r="H177" s="49"/>
    </row>
    <row r="178" spans="1:16" x14ac:dyDescent="0.2">
      <c r="A178" s="30" t="s">
        <v>54</v>
      </c>
      <c r="E178" s="29" t="s">
        <v>698</v>
      </c>
      <c r="H178" s="49"/>
    </row>
    <row r="179" spans="1:16" x14ac:dyDescent="0.2">
      <c r="A179" s="17" t="s">
        <v>222</v>
      </c>
      <c r="B179" s="22" t="s">
        <v>335</v>
      </c>
      <c r="C179" s="22" t="s">
        <v>1476</v>
      </c>
      <c r="D179" s="17" t="s">
        <v>49</v>
      </c>
      <c r="E179" s="23" t="s">
        <v>1477</v>
      </c>
      <c r="F179" s="24" t="s">
        <v>383</v>
      </c>
      <c r="G179" s="25">
        <v>1</v>
      </c>
      <c r="H179" s="48"/>
      <c r="I179" s="25">
        <f>ROUND(ROUND(H179,1)*ROUND(G179,1),1)</f>
        <v>0</v>
      </c>
      <c r="O179">
        <f>(I179*21)/100</f>
        <v>0</v>
      </c>
      <c r="P179" t="s">
        <v>27</v>
      </c>
    </row>
    <row r="180" spans="1:16" x14ac:dyDescent="0.2">
      <c r="A180" s="26" t="s">
        <v>52</v>
      </c>
      <c r="E180" s="27" t="s">
        <v>1478</v>
      </c>
      <c r="H180" s="49"/>
    </row>
    <row r="181" spans="1:16" x14ac:dyDescent="0.2">
      <c r="A181" s="30" t="s">
        <v>54</v>
      </c>
      <c r="E181" s="29" t="s">
        <v>49</v>
      </c>
      <c r="H181" s="49"/>
    </row>
    <row r="182" spans="1:16" x14ac:dyDescent="0.2">
      <c r="A182" s="17" t="s">
        <v>222</v>
      </c>
      <c r="B182" s="22" t="s">
        <v>339</v>
      </c>
      <c r="C182" s="22" t="s">
        <v>1601</v>
      </c>
      <c r="D182" s="17" t="s">
        <v>49</v>
      </c>
      <c r="E182" s="23" t="s">
        <v>1602</v>
      </c>
      <c r="F182" s="24" t="s">
        <v>383</v>
      </c>
      <c r="G182" s="25">
        <v>1</v>
      </c>
      <c r="H182" s="48"/>
      <c r="I182" s="25">
        <f>ROUND(ROUND(H182,1)*ROUND(G182,1),1)</f>
        <v>0</v>
      </c>
      <c r="O182">
        <f>(I182*21)/100</f>
        <v>0</v>
      </c>
      <c r="P182" t="s">
        <v>27</v>
      </c>
    </row>
    <row r="183" spans="1:16" x14ac:dyDescent="0.2">
      <c r="A183" s="26" t="s">
        <v>52</v>
      </c>
      <c r="E183" s="27" t="s">
        <v>1603</v>
      </c>
      <c r="H183" s="49"/>
    </row>
    <row r="184" spans="1:16" x14ac:dyDescent="0.2">
      <c r="A184" s="30" t="s">
        <v>54</v>
      </c>
      <c r="E184" s="29" t="s">
        <v>49</v>
      </c>
      <c r="H184" s="49"/>
    </row>
    <row r="185" spans="1:16" ht="25.5" x14ac:dyDescent="0.2">
      <c r="A185" s="17" t="s">
        <v>47</v>
      </c>
      <c r="B185" s="22" t="s">
        <v>344</v>
      </c>
      <c r="C185" s="22" t="s">
        <v>1479</v>
      </c>
      <c r="D185" s="17" t="s">
        <v>49</v>
      </c>
      <c r="E185" s="23" t="s">
        <v>1480</v>
      </c>
      <c r="F185" s="24" t="s">
        <v>140</v>
      </c>
      <c r="G185" s="25">
        <v>40</v>
      </c>
      <c r="H185" s="48"/>
      <c r="I185" s="25">
        <f>ROUND(ROUND(H185,1)*ROUND(G185,1),1)</f>
        <v>0</v>
      </c>
      <c r="O185">
        <f>(I185*21)/100</f>
        <v>0</v>
      </c>
      <c r="P185" t="s">
        <v>27</v>
      </c>
    </row>
    <row r="186" spans="1:16" ht="38.25" x14ac:dyDescent="0.2">
      <c r="A186" s="26" t="s">
        <v>52</v>
      </c>
      <c r="E186" s="27" t="s">
        <v>1485</v>
      </c>
      <c r="H186" s="49"/>
    </row>
    <row r="187" spans="1:16" x14ac:dyDescent="0.2">
      <c r="A187" s="30" t="s">
        <v>54</v>
      </c>
      <c r="E187" s="29" t="s">
        <v>49</v>
      </c>
      <c r="H187" s="49"/>
    </row>
    <row r="188" spans="1:16" ht="25.5" x14ac:dyDescent="0.2">
      <c r="A188" s="17" t="s">
        <v>47</v>
      </c>
      <c r="B188" s="22" t="s">
        <v>349</v>
      </c>
      <c r="C188" s="22" t="s">
        <v>1486</v>
      </c>
      <c r="D188" s="17" t="s">
        <v>49</v>
      </c>
      <c r="E188" s="23" t="s">
        <v>1487</v>
      </c>
      <c r="F188" s="24" t="s">
        <v>140</v>
      </c>
      <c r="G188" s="25">
        <v>240</v>
      </c>
      <c r="H188" s="48"/>
      <c r="I188" s="25">
        <f>ROUND(ROUND(H188,1)*ROUND(G188,1),1)</f>
        <v>0</v>
      </c>
      <c r="O188">
        <f>(I188*21)/100</f>
        <v>0</v>
      </c>
      <c r="P188" t="s">
        <v>27</v>
      </c>
    </row>
    <row r="189" spans="1:16" ht="38.25" x14ac:dyDescent="0.2">
      <c r="A189" s="26" t="s">
        <v>52</v>
      </c>
      <c r="E189" s="27" t="s">
        <v>1488</v>
      </c>
      <c r="H189" s="49"/>
    </row>
    <row r="190" spans="1:16" x14ac:dyDescent="0.2">
      <c r="A190" s="30" t="s">
        <v>54</v>
      </c>
      <c r="E190" s="29" t="s">
        <v>49</v>
      </c>
      <c r="H190" s="49"/>
    </row>
    <row r="191" spans="1:16" x14ac:dyDescent="0.2">
      <c r="A191" s="17" t="s">
        <v>47</v>
      </c>
      <c r="B191" s="22" t="s">
        <v>353</v>
      </c>
      <c r="C191" s="22" t="s">
        <v>1489</v>
      </c>
      <c r="D191" s="17" t="s">
        <v>49</v>
      </c>
      <c r="E191" s="23" t="s">
        <v>1490</v>
      </c>
      <c r="F191" s="24" t="s">
        <v>383</v>
      </c>
      <c r="G191" s="25">
        <v>7</v>
      </c>
      <c r="H191" s="48"/>
      <c r="I191" s="25">
        <f>ROUND(ROUND(H191,1)*ROUND(G191,1),1)</f>
        <v>0</v>
      </c>
      <c r="O191">
        <f>(I191*21)/100</f>
        <v>0</v>
      </c>
      <c r="P191" t="s">
        <v>27</v>
      </c>
    </row>
    <row r="192" spans="1:16" ht="25.5" x14ac:dyDescent="0.2">
      <c r="A192" s="26" t="s">
        <v>52</v>
      </c>
      <c r="E192" s="27" t="s">
        <v>1604</v>
      </c>
      <c r="H192" s="49"/>
    </row>
    <row r="193" spans="1:16" x14ac:dyDescent="0.2">
      <c r="A193" s="30" t="s">
        <v>54</v>
      </c>
      <c r="E193" s="29" t="s">
        <v>49</v>
      </c>
      <c r="H193" s="49"/>
    </row>
    <row r="194" spans="1:16" x14ac:dyDescent="0.2">
      <c r="A194" s="17" t="s">
        <v>222</v>
      </c>
      <c r="B194" s="22" t="s">
        <v>358</v>
      </c>
      <c r="C194" s="22" t="s">
        <v>1492</v>
      </c>
      <c r="D194" s="17" t="s">
        <v>49</v>
      </c>
      <c r="E194" s="23" t="s">
        <v>1493</v>
      </c>
      <c r="F194" s="24" t="s">
        <v>383</v>
      </c>
      <c r="G194" s="25">
        <v>7</v>
      </c>
      <c r="H194" s="48"/>
      <c r="I194" s="25">
        <f>ROUND(ROUND(H194,1)*ROUND(G194,1),1)</f>
        <v>0</v>
      </c>
      <c r="O194">
        <f>(I194*21)/100</f>
        <v>0</v>
      </c>
      <c r="P194" t="s">
        <v>27</v>
      </c>
    </row>
    <row r="195" spans="1:16" x14ac:dyDescent="0.2">
      <c r="A195" s="26" t="s">
        <v>52</v>
      </c>
      <c r="E195" s="27" t="s">
        <v>1494</v>
      </c>
      <c r="H195" s="49"/>
    </row>
    <row r="196" spans="1:16" x14ac:dyDescent="0.2">
      <c r="A196" s="30" t="s">
        <v>54</v>
      </c>
      <c r="E196" s="29" t="s">
        <v>49</v>
      </c>
      <c r="H196" s="49"/>
    </row>
    <row r="197" spans="1:16" x14ac:dyDescent="0.2">
      <c r="A197" s="17" t="s">
        <v>47</v>
      </c>
      <c r="B197" s="22" t="s">
        <v>361</v>
      </c>
      <c r="C197" s="22" t="s">
        <v>1495</v>
      </c>
      <c r="D197" s="17" t="s">
        <v>49</v>
      </c>
      <c r="E197" s="23" t="s">
        <v>1496</v>
      </c>
      <c r="F197" s="24" t="s">
        <v>383</v>
      </c>
      <c r="G197" s="25">
        <v>7</v>
      </c>
      <c r="H197" s="48"/>
      <c r="I197" s="25">
        <f>ROUND(ROUND(H197,1)*ROUND(G197,1),1)</f>
        <v>0</v>
      </c>
      <c r="O197">
        <f>(I197*21)/100</f>
        <v>0</v>
      </c>
      <c r="P197" t="s">
        <v>27</v>
      </c>
    </row>
    <row r="198" spans="1:16" ht="25.5" x14ac:dyDescent="0.2">
      <c r="A198" s="26" t="s">
        <v>52</v>
      </c>
      <c r="E198" s="27" t="s">
        <v>1605</v>
      </c>
      <c r="H198" s="49"/>
    </row>
    <row r="199" spans="1:16" x14ac:dyDescent="0.2">
      <c r="A199" s="30" t="s">
        <v>54</v>
      </c>
      <c r="E199" s="29" t="s">
        <v>49</v>
      </c>
      <c r="H199" s="49"/>
    </row>
    <row r="200" spans="1:16" x14ac:dyDescent="0.2">
      <c r="A200" s="17" t="s">
        <v>222</v>
      </c>
      <c r="B200" s="22" t="s">
        <v>366</v>
      </c>
      <c r="C200" s="22" t="s">
        <v>1498</v>
      </c>
      <c r="D200" s="17" t="s">
        <v>49</v>
      </c>
      <c r="E200" s="23" t="s">
        <v>1499</v>
      </c>
      <c r="F200" s="24" t="s">
        <v>383</v>
      </c>
      <c r="G200" s="25">
        <v>7</v>
      </c>
      <c r="H200" s="48"/>
      <c r="I200" s="25">
        <f>ROUND(ROUND(H200,1)*ROUND(G200,1),1)</f>
        <v>0</v>
      </c>
      <c r="O200">
        <f>(I200*21)/100</f>
        <v>0</v>
      </c>
      <c r="P200" t="s">
        <v>27</v>
      </c>
    </row>
    <row r="201" spans="1:16" x14ac:dyDescent="0.2">
      <c r="A201" s="26" t="s">
        <v>52</v>
      </c>
      <c r="E201" s="27" t="s">
        <v>1500</v>
      </c>
      <c r="H201" s="49"/>
    </row>
    <row r="202" spans="1:16" x14ac:dyDescent="0.2">
      <c r="A202" s="30" t="s">
        <v>54</v>
      </c>
      <c r="E202" s="29" t="s">
        <v>49</v>
      </c>
      <c r="H202" s="49"/>
    </row>
    <row r="203" spans="1:16" x14ac:dyDescent="0.2">
      <c r="A203" s="17" t="s">
        <v>47</v>
      </c>
      <c r="B203" s="22" t="s">
        <v>372</v>
      </c>
      <c r="C203" s="22" t="s">
        <v>1120</v>
      </c>
      <c r="D203" s="17" t="s">
        <v>49</v>
      </c>
      <c r="E203" s="23" t="s">
        <v>1121</v>
      </c>
      <c r="F203" s="24" t="s">
        <v>383</v>
      </c>
      <c r="G203" s="25">
        <v>2</v>
      </c>
      <c r="H203" s="48"/>
      <c r="I203" s="25">
        <f>ROUND(ROUND(H203,1)*ROUND(G203,1),1)</f>
        <v>0</v>
      </c>
      <c r="O203">
        <f>(I203*21)/100</f>
        <v>0</v>
      </c>
      <c r="P203" t="s">
        <v>27</v>
      </c>
    </row>
    <row r="204" spans="1:16" ht="25.5" x14ac:dyDescent="0.2">
      <c r="A204" s="26" t="s">
        <v>52</v>
      </c>
      <c r="E204" s="27" t="s">
        <v>1606</v>
      </c>
      <c r="H204" s="49"/>
    </row>
    <row r="205" spans="1:16" x14ac:dyDescent="0.2">
      <c r="A205" s="30" t="s">
        <v>54</v>
      </c>
      <c r="E205" s="29" t="s">
        <v>49</v>
      </c>
      <c r="H205" s="49"/>
    </row>
    <row r="206" spans="1:16" x14ac:dyDescent="0.2">
      <c r="A206" s="17" t="s">
        <v>222</v>
      </c>
      <c r="B206" s="22" t="s">
        <v>376</v>
      </c>
      <c r="C206" s="22" t="s">
        <v>1502</v>
      </c>
      <c r="D206" s="17" t="s">
        <v>49</v>
      </c>
      <c r="E206" s="23" t="s">
        <v>1503</v>
      </c>
      <c r="F206" s="24" t="s">
        <v>383</v>
      </c>
      <c r="G206" s="25">
        <v>2</v>
      </c>
      <c r="H206" s="48"/>
      <c r="I206" s="25">
        <f>ROUND(ROUND(H206,1)*ROUND(G206,1),1)</f>
        <v>0</v>
      </c>
      <c r="O206">
        <f>(I206*21)/100</f>
        <v>0</v>
      </c>
      <c r="P206" t="s">
        <v>27</v>
      </c>
    </row>
    <row r="207" spans="1:16" x14ac:dyDescent="0.2">
      <c r="A207" s="26" t="s">
        <v>52</v>
      </c>
      <c r="E207" s="27" t="s">
        <v>1504</v>
      </c>
      <c r="H207" s="49"/>
    </row>
    <row r="208" spans="1:16" x14ac:dyDescent="0.2">
      <c r="A208" s="30" t="s">
        <v>54</v>
      </c>
      <c r="E208" s="29" t="s">
        <v>49</v>
      </c>
      <c r="H208" s="49"/>
    </row>
    <row r="209" spans="1:16" x14ac:dyDescent="0.2">
      <c r="A209" s="17" t="s">
        <v>47</v>
      </c>
      <c r="B209" s="22" t="s">
        <v>380</v>
      </c>
      <c r="C209" s="22" t="s">
        <v>1505</v>
      </c>
      <c r="D209" s="17" t="s">
        <v>49</v>
      </c>
      <c r="E209" s="23" t="s">
        <v>1506</v>
      </c>
      <c r="F209" s="24" t="s">
        <v>383</v>
      </c>
      <c r="G209" s="25">
        <v>7</v>
      </c>
      <c r="H209" s="48"/>
      <c r="I209" s="25">
        <f>ROUND(ROUND(H209,1)*ROUND(G209,1),1)</f>
        <v>0</v>
      </c>
      <c r="O209">
        <f>(I209*21)/100</f>
        <v>0</v>
      </c>
      <c r="P209" t="s">
        <v>27</v>
      </c>
    </row>
    <row r="210" spans="1:16" ht="25.5" x14ac:dyDescent="0.2">
      <c r="A210" s="26" t="s">
        <v>52</v>
      </c>
      <c r="E210" s="27" t="s">
        <v>1607</v>
      </c>
      <c r="H210" s="49"/>
    </row>
    <row r="211" spans="1:16" x14ac:dyDescent="0.2">
      <c r="A211" s="30" t="s">
        <v>54</v>
      </c>
      <c r="E211" s="29" t="s">
        <v>49</v>
      </c>
      <c r="H211" s="49"/>
    </row>
    <row r="212" spans="1:16" x14ac:dyDescent="0.2">
      <c r="A212" s="17" t="s">
        <v>222</v>
      </c>
      <c r="B212" s="22" t="s">
        <v>385</v>
      </c>
      <c r="C212" s="22" t="s">
        <v>1508</v>
      </c>
      <c r="D212" s="17" t="s">
        <v>49</v>
      </c>
      <c r="E212" s="23" t="s">
        <v>1509</v>
      </c>
      <c r="F212" s="24" t="s">
        <v>383</v>
      </c>
      <c r="G212" s="25">
        <v>7</v>
      </c>
      <c r="H212" s="48"/>
      <c r="I212" s="25">
        <f>ROUND(ROUND(H212,1)*ROUND(G212,1),1)</f>
        <v>0</v>
      </c>
      <c r="O212">
        <f>(I212*21)/100</f>
        <v>0</v>
      </c>
      <c r="P212" t="s">
        <v>27</v>
      </c>
    </row>
    <row r="213" spans="1:16" x14ac:dyDescent="0.2">
      <c r="A213" s="26" t="s">
        <v>52</v>
      </c>
      <c r="E213" s="27" t="s">
        <v>1510</v>
      </c>
      <c r="H213" s="49"/>
    </row>
    <row r="214" spans="1:16" x14ac:dyDescent="0.2">
      <c r="A214" s="30" t="s">
        <v>54</v>
      </c>
      <c r="E214" s="29" t="s">
        <v>49</v>
      </c>
      <c r="H214" s="49"/>
    </row>
    <row r="215" spans="1:16" x14ac:dyDescent="0.2">
      <c r="A215" s="17" t="s">
        <v>47</v>
      </c>
      <c r="B215" s="22" t="s">
        <v>389</v>
      </c>
      <c r="C215" s="22" t="s">
        <v>1511</v>
      </c>
      <c r="D215" s="17" t="s">
        <v>49</v>
      </c>
      <c r="E215" s="23" t="s">
        <v>1512</v>
      </c>
      <c r="F215" s="24" t="s">
        <v>140</v>
      </c>
      <c r="G215" s="25">
        <v>280</v>
      </c>
      <c r="H215" s="48"/>
      <c r="I215" s="25">
        <f>ROUND(ROUND(H215,1)*ROUND(G215,1),1)</f>
        <v>0</v>
      </c>
      <c r="O215">
        <f>(I215*21)/100</f>
        <v>0</v>
      </c>
      <c r="P215" t="s">
        <v>27</v>
      </c>
    </row>
    <row r="216" spans="1:16" x14ac:dyDescent="0.2">
      <c r="A216" s="26" t="s">
        <v>52</v>
      </c>
      <c r="E216" s="27" t="s">
        <v>1608</v>
      </c>
      <c r="H216" s="49"/>
    </row>
    <row r="217" spans="1:16" x14ac:dyDescent="0.2">
      <c r="A217" s="30" t="s">
        <v>54</v>
      </c>
      <c r="E217" s="29" t="s">
        <v>1609</v>
      </c>
      <c r="H217" s="49"/>
    </row>
    <row r="218" spans="1:16" x14ac:dyDescent="0.2">
      <c r="A218" s="17" t="s">
        <v>47</v>
      </c>
      <c r="B218" s="22" t="s">
        <v>394</v>
      </c>
      <c r="C218" s="22" t="s">
        <v>1126</v>
      </c>
      <c r="D218" s="17" t="s">
        <v>49</v>
      </c>
      <c r="E218" s="23" t="s">
        <v>1127</v>
      </c>
      <c r="F218" s="24" t="s">
        <v>140</v>
      </c>
      <c r="G218" s="25">
        <v>232</v>
      </c>
      <c r="H218" s="48"/>
      <c r="I218" s="25">
        <f>ROUND(ROUND(H218,1)*ROUND(G218,1),1)</f>
        <v>0</v>
      </c>
      <c r="O218">
        <f>(I218*21)/100</f>
        <v>0</v>
      </c>
      <c r="P218" t="s">
        <v>27</v>
      </c>
    </row>
    <row r="219" spans="1:16" x14ac:dyDescent="0.2">
      <c r="A219" s="26" t="s">
        <v>52</v>
      </c>
      <c r="E219" s="27" t="s">
        <v>1610</v>
      </c>
      <c r="H219" s="49"/>
    </row>
    <row r="220" spans="1:16" x14ac:dyDescent="0.2">
      <c r="A220" s="30" t="s">
        <v>54</v>
      </c>
      <c r="E220" s="29" t="s">
        <v>1587</v>
      </c>
      <c r="H220" s="49"/>
    </row>
    <row r="221" spans="1:16" x14ac:dyDescent="0.2">
      <c r="A221" s="17" t="s">
        <v>47</v>
      </c>
      <c r="B221" s="22" t="s">
        <v>398</v>
      </c>
      <c r="C221" s="22" t="s">
        <v>1129</v>
      </c>
      <c r="D221" s="17" t="s">
        <v>404</v>
      </c>
      <c r="E221" s="23" t="s">
        <v>1130</v>
      </c>
      <c r="F221" s="24" t="s">
        <v>140</v>
      </c>
      <c r="G221" s="25">
        <v>232</v>
      </c>
      <c r="H221" s="48"/>
      <c r="I221" s="25">
        <f>ROUND(ROUND(H221,1)*ROUND(G221,1),1)</f>
        <v>0</v>
      </c>
      <c r="O221">
        <f>(I221*21)/100</f>
        <v>0</v>
      </c>
      <c r="P221" t="s">
        <v>27</v>
      </c>
    </row>
    <row r="222" spans="1:16" x14ac:dyDescent="0.2">
      <c r="A222" s="26" t="s">
        <v>52</v>
      </c>
      <c r="E222" s="27" t="s">
        <v>1611</v>
      </c>
      <c r="H222" s="49"/>
    </row>
    <row r="223" spans="1:16" x14ac:dyDescent="0.2">
      <c r="A223" s="30" t="s">
        <v>54</v>
      </c>
      <c r="E223" s="29" t="s">
        <v>1587</v>
      </c>
      <c r="H223" s="49"/>
    </row>
    <row r="224" spans="1:16" x14ac:dyDescent="0.2">
      <c r="A224" s="17" t="s">
        <v>47</v>
      </c>
      <c r="B224" s="22" t="s">
        <v>402</v>
      </c>
      <c r="C224" s="22" t="s">
        <v>1518</v>
      </c>
      <c r="D224" s="17" t="s">
        <v>49</v>
      </c>
      <c r="E224" s="23" t="s">
        <v>1519</v>
      </c>
      <c r="F224" s="24" t="s">
        <v>140</v>
      </c>
      <c r="G224" s="25">
        <v>232</v>
      </c>
      <c r="H224" s="48"/>
      <c r="I224" s="25">
        <f>ROUND(ROUND(H224,1)*ROUND(G224,1),1)</f>
        <v>0</v>
      </c>
      <c r="O224">
        <f>(I224*21)/100</f>
        <v>0</v>
      </c>
      <c r="P224" t="s">
        <v>27</v>
      </c>
    </row>
    <row r="225" spans="1:16" x14ac:dyDescent="0.2">
      <c r="A225" s="26" t="s">
        <v>52</v>
      </c>
      <c r="E225" s="27" t="s">
        <v>1520</v>
      </c>
      <c r="H225" s="49"/>
    </row>
    <row r="226" spans="1:16" x14ac:dyDescent="0.2">
      <c r="A226" s="30" t="s">
        <v>54</v>
      </c>
      <c r="E226" s="29" t="s">
        <v>1587</v>
      </c>
      <c r="H226" s="49"/>
    </row>
    <row r="227" spans="1:16" x14ac:dyDescent="0.2">
      <c r="A227" s="17" t="s">
        <v>47</v>
      </c>
      <c r="B227" s="22" t="s">
        <v>408</v>
      </c>
      <c r="C227" s="22" t="s">
        <v>1341</v>
      </c>
      <c r="D227" s="17" t="s">
        <v>49</v>
      </c>
      <c r="E227" s="23" t="s">
        <v>1342</v>
      </c>
      <c r="F227" s="24" t="s">
        <v>383</v>
      </c>
      <c r="G227" s="25">
        <v>7</v>
      </c>
      <c r="H227" s="48"/>
      <c r="I227" s="25">
        <f>ROUND(ROUND(H227,1)*ROUND(G227,1),1)</f>
        <v>0</v>
      </c>
      <c r="O227">
        <f>(I227*21)/100</f>
        <v>0</v>
      </c>
      <c r="P227" t="s">
        <v>27</v>
      </c>
    </row>
    <row r="228" spans="1:16" ht="25.5" x14ac:dyDescent="0.2">
      <c r="A228" s="26" t="s">
        <v>52</v>
      </c>
      <c r="E228" s="27" t="s">
        <v>1612</v>
      </c>
      <c r="H228" s="49"/>
    </row>
    <row r="229" spans="1:16" x14ac:dyDescent="0.2">
      <c r="A229" s="30" t="s">
        <v>54</v>
      </c>
      <c r="E229" s="29" t="s">
        <v>49</v>
      </c>
      <c r="H229" s="49"/>
    </row>
    <row r="230" spans="1:16" x14ac:dyDescent="0.2">
      <c r="A230" s="17" t="s">
        <v>222</v>
      </c>
      <c r="B230" s="22" t="s">
        <v>412</v>
      </c>
      <c r="C230" s="22" t="s">
        <v>1344</v>
      </c>
      <c r="D230" s="17" t="s">
        <v>49</v>
      </c>
      <c r="E230" s="23" t="s">
        <v>1345</v>
      </c>
      <c r="F230" s="24" t="s">
        <v>383</v>
      </c>
      <c r="G230" s="25">
        <v>7</v>
      </c>
      <c r="H230" s="48"/>
      <c r="I230" s="25">
        <f>ROUND(ROUND(H230,1)*ROUND(G230,1),1)</f>
        <v>0</v>
      </c>
      <c r="O230">
        <f>(I230*21)/100</f>
        <v>0</v>
      </c>
      <c r="P230" t="s">
        <v>27</v>
      </c>
    </row>
    <row r="231" spans="1:16" x14ac:dyDescent="0.2">
      <c r="A231" s="26" t="s">
        <v>52</v>
      </c>
      <c r="E231" s="27" t="s">
        <v>1522</v>
      </c>
      <c r="H231" s="49"/>
    </row>
    <row r="232" spans="1:16" x14ac:dyDescent="0.2">
      <c r="A232" s="30" t="s">
        <v>54</v>
      </c>
      <c r="E232" s="29" t="s">
        <v>49</v>
      </c>
      <c r="H232" s="49"/>
    </row>
    <row r="233" spans="1:16" x14ac:dyDescent="0.2">
      <c r="A233" s="17" t="s">
        <v>47</v>
      </c>
      <c r="B233" s="22" t="s">
        <v>416</v>
      </c>
      <c r="C233" s="22" t="s">
        <v>1132</v>
      </c>
      <c r="D233" s="17" t="s">
        <v>49</v>
      </c>
      <c r="E233" s="23" t="s">
        <v>1133</v>
      </c>
      <c r="F233" s="24" t="s">
        <v>383</v>
      </c>
      <c r="G233" s="25">
        <v>7</v>
      </c>
      <c r="H233" s="48"/>
      <c r="I233" s="25">
        <f>ROUND(ROUND(H233,1)*ROUND(G233,1),1)</f>
        <v>0</v>
      </c>
      <c r="O233">
        <f>(I233*21)/100</f>
        <v>0</v>
      </c>
      <c r="P233" t="s">
        <v>27</v>
      </c>
    </row>
    <row r="234" spans="1:16" ht="25.5" x14ac:dyDescent="0.2">
      <c r="A234" s="26" t="s">
        <v>52</v>
      </c>
      <c r="E234" s="27" t="s">
        <v>1613</v>
      </c>
      <c r="H234" s="49"/>
    </row>
    <row r="235" spans="1:16" x14ac:dyDescent="0.2">
      <c r="A235" s="30" t="s">
        <v>54</v>
      </c>
      <c r="E235" s="29" t="s">
        <v>49</v>
      </c>
      <c r="H235" s="49"/>
    </row>
    <row r="236" spans="1:16" x14ac:dyDescent="0.2">
      <c r="A236" s="17" t="s">
        <v>222</v>
      </c>
      <c r="B236" s="22" t="s">
        <v>420</v>
      </c>
      <c r="C236" s="22" t="s">
        <v>1135</v>
      </c>
      <c r="D236" s="17" t="s">
        <v>49</v>
      </c>
      <c r="E236" s="23" t="s">
        <v>1136</v>
      </c>
      <c r="F236" s="24" t="s">
        <v>383</v>
      </c>
      <c r="G236" s="25">
        <v>7</v>
      </c>
      <c r="H236" s="48"/>
      <c r="I236" s="25">
        <f>ROUND(ROUND(H236,1)*ROUND(G236,1),1)</f>
        <v>0</v>
      </c>
      <c r="O236">
        <f>(I236*21)/100</f>
        <v>0</v>
      </c>
      <c r="P236" t="s">
        <v>27</v>
      </c>
    </row>
    <row r="237" spans="1:16" x14ac:dyDescent="0.2">
      <c r="A237" s="26" t="s">
        <v>52</v>
      </c>
      <c r="E237" s="27" t="s">
        <v>1524</v>
      </c>
      <c r="H237" s="49"/>
    </row>
    <row r="238" spans="1:16" x14ac:dyDescent="0.2">
      <c r="A238" s="30" t="s">
        <v>54</v>
      </c>
      <c r="E238" s="29" t="s">
        <v>49</v>
      </c>
      <c r="H238" s="49"/>
    </row>
    <row r="239" spans="1:16" x14ac:dyDescent="0.2">
      <c r="A239" s="17" t="s">
        <v>47</v>
      </c>
      <c r="B239" s="22" t="s">
        <v>424</v>
      </c>
      <c r="C239" s="22" t="s">
        <v>1138</v>
      </c>
      <c r="D239" s="17" t="s">
        <v>49</v>
      </c>
      <c r="E239" s="23" t="s">
        <v>1139</v>
      </c>
      <c r="F239" s="24" t="s">
        <v>383</v>
      </c>
      <c r="G239" s="25">
        <v>2</v>
      </c>
      <c r="H239" s="48"/>
      <c r="I239" s="25">
        <f>ROUND(ROUND(H239,1)*ROUND(G239,1),1)</f>
        <v>0</v>
      </c>
      <c r="O239">
        <f>(I239*21)/100</f>
        <v>0</v>
      </c>
      <c r="P239" t="s">
        <v>27</v>
      </c>
    </row>
    <row r="240" spans="1:16" ht="25.5" x14ac:dyDescent="0.2">
      <c r="A240" s="26" t="s">
        <v>52</v>
      </c>
      <c r="E240" s="27" t="s">
        <v>1614</v>
      </c>
      <c r="H240" s="49"/>
    </row>
    <row r="241" spans="1:18" x14ac:dyDescent="0.2">
      <c r="A241" s="30" t="s">
        <v>54</v>
      </c>
      <c r="E241" s="29" t="s">
        <v>49</v>
      </c>
      <c r="H241" s="49"/>
    </row>
    <row r="242" spans="1:18" x14ac:dyDescent="0.2">
      <c r="A242" s="17" t="s">
        <v>222</v>
      </c>
      <c r="B242" s="22" t="s">
        <v>428</v>
      </c>
      <c r="C242" s="22" t="s">
        <v>1141</v>
      </c>
      <c r="D242" s="17" t="s">
        <v>49</v>
      </c>
      <c r="E242" s="23" t="s">
        <v>1142</v>
      </c>
      <c r="F242" s="24" t="s">
        <v>383</v>
      </c>
      <c r="G242" s="25">
        <v>2</v>
      </c>
      <c r="H242" s="48"/>
      <c r="I242" s="25">
        <f>ROUND(ROUND(H242,1)*ROUND(G242,1),1)</f>
        <v>0</v>
      </c>
      <c r="O242">
        <f>(I242*21)/100</f>
        <v>0</v>
      </c>
      <c r="P242" t="s">
        <v>27</v>
      </c>
    </row>
    <row r="243" spans="1:18" x14ac:dyDescent="0.2">
      <c r="A243" s="26" t="s">
        <v>52</v>
      </c>
      <c r="E243" s="27" t="s">
        <v>1526</v>
      </c>
      <c r="H243" s="49"/>
    </row>
    <row r="244" spans="1:18" x14ac:dyDescent="0.2">
      <c r="A244" s="30" t="s">
        <v>54</v>
      </c>
      <c r="E244" s="29" t="s">
        <v>49</v>
      </c>
      <c r="H244" s="49"/>
    </row>
    <row r="245" spans="1:18" x14ac:dyDescent="0.2">
      <c r="A245" s="17" t="s">
        <v>47</v>
      </c>
      <c r="B245" s="22" t="s">
        <v>431</v>
      </c>
      <c r="C245" s="22" t="s">
        <v>500</v>
      </c>
      <c r="D245" s="17" t="s">
        <v>49</v>
      </c>
      <c r="E245" s="23" t="s">
        <v>501</v>
      </c>
      <c r="F245" s="24" t="s">
        <v>140</v>
      </c>
      <c r="G245" s="25">
        <v>232</v>
      </c>
      <c r="H245" s="48"/>
      <c r="I245" s="25">
        <f>ROUND(ROUND(H245,1)*ROUND(G245,1),1)</f>
        <v>0</v>
      </c>
      <c r="O245">
        <f>(I245*21)/100</f>
        <v>0</v>
      </c>
      <c r="P245" t="s">
        <v>27</v>
      </c>
    </row>
    <row r="246" spans="1:18" ht="25.5" x14ac:dyDescent="0.2">
      <c r="A246" s="26" t="s">
        <v>52</v>
      </c>
      <c r="E246" s="27" t="s">
        <v>1527</v>
      </c>
      <c r="H246" s="49"/>
    </row>
    <row r="247" spans="1:18" x14ac:dyDescent="0.2">
      <c r="A247" s="30" t="s">
        <v>54</v>
      </c>
      <c r="E247" s="29" t="s">
        <v>1587</v>
      </c>
      <c r="H247" s="49"/>
    </row>
    <row r="248" spans="1:18" x14ac:dyDescent="0.2">
      <c r="A248" s="17" t="s">
        <v>47</v>
      </c>
      <c r="B248" s="22" t="s">
        <v>462</v>
      </c>
      <c r="C248" s="22" t="s">
        <v>1528</v>
      </c>
      <c r="D248" s="17" t="s">
        <v>49</v>
      </c>
      <c r="E248" s="23" t="s">
        <v>1529</v>
      </c>
      <c r="F248" s="24" t="s">
        <v>51</v>
      </c>
      <c r="G248" s="25">
        <v>1</v>
      </c>
      <c r="H248" s="48"/>
      <c r="I248" s="25">
        <f>ROUND(ROUND(H248,1)*ROUND(G248,1),1)</f>
        <v>0</v>
      </c>
      <c r="O248">
        <f>(I248*21)/100</f>
        <v>0</v>
      </c>
      <c r="P248" t="s">
        <v>27</v>
      </c>
    </row>
    <row r="249" spans="1:18" ht="25.5" x14ac:dyDescent="0.2">
      <c r="A249" s="26" t="s">
        <v>52</v>
      </c>
      <c r="E249" s="27" t="s">
        <v>1530</v>
      </c>
      <c r="H249" s="49"/>
    </row>
    <row r="250" spans="1:18" x14ac:dyDescent="0.2">
      <c r="A250" s="28" t="s">
        <v>54</v>
      </c>
      <c r="E250" s="29" t="s">
        <v>49</v>
      </c>
      <c r="H250" s="49"/>
    </row>
    <row r="251" spans="1:18" ht="12.75" customHeight="1" x14ac:dyDescent="0.2">
      <c r="A251" s="5" t="s">
        <v>45</v>
      </c>
      <c r="B251" s="5"/>
      <c r="C251" s="32" t="s">
        <v>42</v>
      </c>
      <c r="D251" s="5"/>
      <c r="E251" s="20" t="s">
        <v>503</v>
      </c>
      <c r="F251" s="5"/>
      <c r="G251" s="5"/>
      <c r="H251" s="50"/>
      <c r="I251" s="33">
        <f>0+Q251</f>
        <v>0</v>
      </c>
      <c r="O251">
        <f>0+R251</f>
        <v>0</v>
      </c>
      <c r="Q251">
        <f>0+I252+I255+I258+I261+I264+I267+I270+I273</f>
        <v>0</v>
      </c>
      <c r="R251">
        <f>0+O252+O255+O258+O261+O264+O267+O270+O273</f>
        <v>0</v>
      </c>
    </row>
    <row r="252" spans="1:18" x14ac:dyDescent="0.2">
      <c r="A252" s="17" t="s">
        <v>47</v>
      </c>
      <c r="B252" s="22" t="s">
        <v>434</v>
      </c>
      <c r="C252" s="22" t="s">
        <v>536</v>
      </c>
      <c r="D252" s="17" t="s">
        <v>49</v>
      </c>
      <c r="E252" s="23" t="s">
        <v>537</v>
      </c>
      <c r="F252" s="24" t="s">
        <v>140</v>
      </c>
      <c r="G252" s="25">
        <v>248.3</v>
      </c>
      <c r="H252" s="48"/>
      <c r="I252" s="25">
        <f>ROUND(ROUND(H252,1)*ROUND(G252,1),1)</f>
        <v>0</v>
      </c>
      <c r="O252">
        <f>(I252*21)/100</f>
        <v>0</v>
      </c>
      <c r="P252" t="s">
        <v>27</v>
      </c>
    </row>
    <row r="253" spans="1:18" ht="25.5" x14ac:dyDescent="0.2">
      <c r="A253" s="26" t="s">
        <v>52</v>
      </c>
      <c r="E253" s="27" t="s">
        <v>714</v>
      </c>
      <c r="H253" s="49"/>
    </row>
    <row r="254" spans="1:18" x14ac:dyDescent="0.2">
      <c r="A254" s="30" t="s">
        <v>54</v>
      </c>
      <c r="E254" s="29" t="s">
        <v>1615</v>
      </c>
      <c r="H254" s="49"/>
    </row>
    <row r="255" spans="1:18" x14ac:dyDescent="0.2">
      <c r="A255" s="17" t="s">
        <v>47</v>
      </c>
      <c r="B255" s="22" t="s">
        <v>438</v>
      </c>
      <c r="C255" s="22" t="s">
        <v>1533</v>
      </c>
      <c r="D255" s="17" t="s">
        <v>49</v>
      </c>
      <c r="E255" s="23" t="s">
        <v>1534</v>
      </c>
      <c r="F255" s="24" t="s">
        <v>140</v>
      </c>
      <c r="G255" s="25">
        <v>224.3</v>
      </c>
      <c r="H255" s="48"/>
      <c r="I255" s="25">
        <f>ROUND(ROUND(H255,1)*ROUND(G255,1),1)</f>
        <v>0</v>
      </c>
      <c r="O255">
        <f>(I255*21)/100</f>
        <v>0</v>
      </c>
      <c r="P255" t="s">
        <v>27</v>
      </c>
    </row>
    <row r="256" spans="1:18" x14ac:dyDescent="0.2">
      <c r="A256" s="26" t="s">
        <v>52</v>
      </c>
      <c r="E256" s="27" t="s">
        <v>49</v>
      </c>
      <c r="H256" s="49"/>
    </row>
    <row r="257" spans="1:16" x14ac:dyDescent="0.2">
      <c r="A257" s="30" t="s">
        <v>54</v>
      </c>
      <c r="E257" s="29" t="s">
        <v>49</v>
      </c>
      <c r="H257" s="49"/>
    </row>
    <row r="258" spans="1:16" x14ac:dyDescent="0.2">
      <c r="A258" s="17" t="s">
        <v>47</v>
      </c>
      <c r="B258" s="22" t="s">
        <v>441</v>
      </c>
      <c r="C258" s="22" t="s">
        <v>545</v>
      </c>
      <c r="D258" s="17" t="s">
        <v>49</v>
      </c>
      <c r="E258" s="23" t="s">
        <v>546</v>
      </c>
      <c r="F258" s="24" t="s">
        <v>213</v>
      </c>
      <c r="G258" s="25">
        <v>276.89999999999998</v>
      </c>
      <c r="H258" s="48"/>
      <c r="I258" s="25">
        <f>ROUND(ROUND(H258,1)*ROUND(G258,1),1)</f>
        <v>0</v>
      </c>
      <c r="O258">
        <f>(I258*21)/100</f>
        <v>0</v>
      </c>
      <c r="P258" t="s">
        <v>27</v>
      </c>
    </row>
    <row r="259" spans="1:16" x14ac:dyDescent="0.2">
      <c r="A259" s="26" t="s">
        <v>52</v>
      </c>
      <c r="E259" s="27" t="s">
        <v>547</v>
      </c>
      <c r="H259" s="49"/>
    </row>
    <row r="260" spans="1:16" x14ac:dyDescent="0.2">
      <c r="A260" s="30" t="s">
        <v>54</v>
      </c>
      <c r="E260" s="29" t="s">
        <v>49</v>
      </c>
      <c r="H260" s="49"/>
    </row>
    <row r="261" spans="1:16" ht="25.5" x14ac:dyDescent="0.2">
      <c r="A261" s="17" t="s">
        <v>47</v>
      </c>
      <c r="B261" s="22" t="s">
        <v>444</v>
      </c>
      <c r="C261" s="22" t="s">
        <v>554</v>
      </c>
      <c r="D261" s="17" t="s">
        <v>49</v>
      </c>
      <c r="E261" s="23" t="s">
        <v>555</v>
      </c>
      <c r="F261" s="24" t="s">
        <v>213</v>
      </c>
      <c r="G261" s="25">
        <v>96.4</v>
      </c>
      <c r="H261" s="48"/>
      <c r="I261" s="25">
        <f>ROUND(ROUND(H261,1)*ROUND(G261,1),1)</f>
        <v>0</v>
      </c>
      <c r="O261">
        <f>(I261*21)/100</f>
        <v>0</v>
      </c>
      <c r="P261" t="s">
        <v>27</v>
      </c>
    </row>
    <row r="262" spans="1:16" x14ac:dyDescent="0.2">
      <c r="A262" s="26" t="s">
        <v>52</v>
      </c>
      <c r="E262" s="27" t="s">
        <v>556</v>
      </c>
      <c r="H262" s="49"/>
    </row>
    <row r="263" spans="1:16" x14ac:dyDescent="0.2">
      <c r="A263" s="30" t="s">
        <v>54</v>
      </c>
      <c r="E263" s="29" t="s">
        <v>1616</v>
      </c>
      <c r="H263" s="49"/>
    </row>
    <row r="264" spans="1:16" ht="25.5" x14ac:dyDescent="0.2">
      <c r="A264" s="17" t="s">
        <v>47</v>
      </c>
      <c r="B264" s="22" t="s">
        <v>447</v>
      </c>
      <c r="C264" s="22" t="s">
        <v>559</v>
      </c>
      <c r="D264" s="17" t="s">
        <v>49</v>
      </c>
      <c r="E264" s="23" t="s">
        <v>560</v>
      </c>
      <c r="F264" s="24" t="s">
        <v>213</v>
      </c>
      <c r="G264" s="25">
        <v>172.3</v>
      </c>
      <c r="H264" s="48"/>
      <c r="I264" s="25">
        <f>ROUND(ROUND(H264,1)*ROUND(G264,1),1)</f>
        <v>0</v>
      </c>
      <c r="O264">
        <f>(I264*21)/100</f>
        <v>0</v>
      </c>
      <c r="P264" t="s">
        <v>27</v>
      </c>
    </row>
    <row r="265" spans="1:16" x14ac:dyDescent="0.2">
      <c r="A265" s="26" t="s">
        <v>52</v>
      </c>
      <c r="E265" s="27" t="s">
        <v>561</v>
      </c>
      <c r="H265" s="49"/>
    </row>
    <row r="266" spans="1:16" x14ac:dyDescent="0.2">
      <c r="A266" s="30" t="s">
        <v>54</v>
      </c>
      <c r="E266" s="29" t="s">
        <v>1617</v>
      </c>
      <c r="H266" s="49"/>
    </row>
    <row r="267" spans="1:16" x14ac:dyDescent="0.2">
      <c r="A267" s="17" t="s">
        <v>47</v>
      </c>
      <c r="B267" s="22" t="s">
        <v>450</v>
      </c>
      <c r="C267" s="22" t="s">
        <v>1545</v>
      </c>
      <c r="D267" s="17" t="s">
        <v>49</v>
      </c>
      <c r="E267" s="23" t="s">
        <v>1546</v>
      </c>
      <c r="F267" s="24" t="s">
        <v>213</v>
      </c>
      <c r="G267" s="25">
        <v>4.788405</v>
      </c>
      <c r="H267" s="48"/>
      <c r="I267" s="25">
        <f>ROUND(ROUND(H267,1)*ROUND(G267,1),1)</f>
        <v>0</v>
      </c>
      <c r="O267">
        <f>(I267*21)/100</f>
        <v>0</v>
      </c>
      <c r="P267" t="s">
        <v>27</v>
      </c>
    </row>
    <row r="268" spans="1:16" x14ac:dyDescent="0.2">
      <c r="A268" s="26" t="s">
        <v>52</v>
      </c>
      <c r="E268" s="27" t="s">
        <v>49</v>
      </c>
      <c r="H268" s="49"/>
    </row>
    <row r="269" spans="1:16" x14ac:dyDescent="0.2">
      <c r="A269" s="30" t="s">
        <v>54</v>
      </c>
      <c r="E269" s="29" t="s">
        <v>49</v>
      </c>
      <c r="H269" s="49"/>
    </row>
    <row r="270" spans="1:16" x14ac:dyDescent="0.2">
      <c r="A270" s="17" t="s">
        <v>47</v>
      </c>
      <c r="B270" s="22" t="s">
        <v>466</v>
      </c>
      <c r="C270" s="22" t="s">
        <v>567</v>
      </c>
      <c r="D270" s="17" t="s">
        <v>49</v>
      </c>
      <c r="E270" s="23" t="s">
        <v>568</v>
      </c>
      <c r="F270" s="24" t="s">
        <v>213</v>
      </c>
      <c r="G270" s="25">
        <v>276.93270000000001</v>
      </c>
      <c r="H270" s="48"/>
      <c r="I270" s="25">
        <f>ROUND(ROUND(H270,1)*ROUND(G270,1),1)</f>
        <v>0</v>
      </c>
      <c r="O270">
        <f>(I270*21)/100</f>
        <v>0</v>
      </c>
      <c r="P270" t="s">
        <v>27</v>
      </c>
    </row>
    <row r="271" spans="1:16" ht="25.5" x14ac:dyDescent="0.2">
      <c r="A271" s="26" t="s">
        <v>52</v>
      </c>
      <c r="E271" s="27" t="s">
        <v>569</v>
      </c>
      <c r="H271" s="49"/>
    </row>
    <row r="272" spans="1:16" x14ac:dyDescent="0.2">
      <c r="A272" s="30" t="s">
        <v>54</v>
      </c>
      <c r="E272" s="29" t="s">
        <v>49</v>
      </c>
      <c r="H272" s="49"/>
    </row>
    <row r="273" spans="1:16" x14ac:dyDescent="0.2">
      <c r="A273" s="17" t="s">
        <v>47</v>
      </c>
      <c r="B273" s="22" t="s">
        <v>467</v>
      </c>
      <c r="C273" s="22" t="s">
        <v>571</v>
      </c>
      <c r="D273" s="17" t="s">
        <v>49</v>
      </c>
      <c r="E273" s="23" t="s">
        <v>568</v>
      </c>
      <c r="F273" s="24" t="s">
        <v>213</v>
      </c>
      <c r="G273" s="25">
        <v>276.89999999999998</v>
      </c>
      <c r="H273" s="48"/>
      <c r="I273" s="25">
        <f>ROUND(ROUND(H273,1)*ROUND(G273,1),1)</f>
        <v>0</v>
      </c>
      <c r="O273">
        <f>(I273*21)/100</f>
        <v>0</v>
      </c>
      <c r="P273" t="s">
        <v>27</v>
      </c>
    </row>
    <row r="274" spans="1:16" ht="25.5" x14ac:dyDescent="0.2">
      <c r="A274" s="26" t="s">
        <v>52</v>
      </c>
      <c r="E274" s="27" t="s">
        <v>572</v>
      </c>
      <c r="H274" s="49"/>
    </row>
    <row r="275" spans="1:16" x14ac:dyDescent="0.2">
      <c r="A275" s="28" t="s">
        <v>54</v>
      </c>
      <c r="E275" s="29" t="s">
        <v>49</v>
      </c>
      <c r="H275" s="49"/>
    </row>
  </sheetData>
  <sheetProtection algorithmName="SHA-512" hashValue="TwtHu3l37Hv/yY/TfKYODwtP5ogI4yC1+2RUkS9673kocXmZn9zErcdDxBxCxJBA5aIDyhb05Lzr6RIiHvPz5Q==" saltValue="Ggdd5KgO9SjjYkOR87fEwA==" spinCount="100000" sheet="1" objects="1" scenarios="1"/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66"/>
  <sheetViews>
    <sheetView zoomScaleNormal="100" workbookViewId="0">
      <pane ySplit="8" topLeftCell="A9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0+O9</f>
        <v>0</v>
      </c>
      <c r="P2" t="s">
        <v>26</v>
      </c>
    </row>
    <row r="3" spans="1:18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18</v>
      </c>
      <c r="I3" s="31">
        <f>0+I9</f>
        <v>0</v>
      </c>
      <c r="O3" t="s">
        <v>22</v>
      </c>
      <c r="P3" t="s">
        <v>25</v>
      </c>
    </row>
    <row r="4" spans="1:18" ht="15" customHeight="1" x14ac:dyDescent="0.2">
      <c r="A4" t="s">
        <v>16</v>
      </c>
      <c r="B4" s="10" t="s">
        <v>17</v>
      </c>
      <c r="C4" s="43" t="s">
        <v>18</v>
      </c>
      <c r="D4" s="38"/>
      <c r="E4" s="11" t="s">
        <v>19</v>
      </c>
      <c r="F4" s="1"/>
      <c r="G4" s="1"/>
      <c r="H4" s="9"/>
      <c r="I4" s="9"/>
      <c r="O4" t="s">
        <v>23</v>
      </c>
      <c r="P4" t="s">
        <v>25</v>
      </c>
    </row>
    <row r="5" spans="1:18" ht="12.75" customHeight="1" x14ac:dyDescent="0.2">
      <c r="A5" t="s">
        <v>20</v>
      </c>
      <c r="B5" s="13" t="s">
        <v>21</v>
      </c>
      <c r="C5" s="44" t="s">
        <v>18</v>
      </c>
      <c r="D5" s="45"/>
      <c r="E5" s="14" t="s">
        <v>28</v>
      </c>
      <c r="F5" s="5"/>
      <c r="G5" s="5"/>
      <c r="H5" s="5"/>
      <c r="I5" s="5"/>
      <c r="O5" t="s">
        <v>24</v>
      </c>
      <c r="P5" t="s">
        <v>27</v>
      </c>
    </row>
    <row r="6" spans="1:18" ht="12.75" customHeight="1" x14ac:dyDescent="0.2">
      <c r="A6" s="42" t="s">
        <v>29</v>
      </c>
      <c r="B6" s="42" t="s">
        <v>31</v>
      </c>
      <c r="C6" s="42" t="s">
        <v>32</v>
      </c>
      <c r="D6" s="42" t="s">
        <v>33</v>
      </c>
      <c r="E6" s="42" t="s">
        <v>34</v>
      </c>
      <c r="F6" s="42" t="s">
        <v>36</v>
      </c>
      <c r="G6" s="42" t="s">
        <v>38</v>
      </c>
      <c r="H6" s="42" t="s">
        <v>40</v>
      </c>
      <c r="I6" s="42"/>
    </row>
    <row r="7" spans="1:18" ht="12.75" customHeight="1" x14ac:dyDescent="0.2">
      <c r="A7" s="42"/>
      <c r="B7" s="42"/>
      <c r="C7" s="42"/>
      <c r="D7" s="42"/>
      <c r="E7" s="42"/>
      <c r="F7" s="42"/>
      <c r="G7" s="42"/>
      <c r="H7" s="12" t="s">
        <v>41</v>
      </c>
      <c r="I7" s="12" t="s">
        <v>43</v>
      </c>
    </row>
    <row r="8" spans="1:18" ht="12.75" customHeight="1" x14ac:dyDescent="0.2">
      <c r="A8" s="12" t="s">
        <v>30</v>
      </c>
      <c r="B8" s="12" t="s">
        <v>25</v>
      </c>
      <c r="C8" s="12" t="s">
        <v>27</v>
      </c>
      <c r="D8" s="12" t="s">
        <v>26</v>
      </c>
      <c r="E8" s="12" t="s">
        <v>35</v>
      </c>
      <c r="F8" s="12" t="s">
        <v>37</v>
      </c>
      <c r="G8" s="12" t="s">
        <v>39</v>
      </c>
      <c r="H8" s="12" t="s">
        <v>42</v>
      </c>
      <c r="I8" s="12" t="s">
        <v>44</v>
      </c>
    </row>
    <row r="9" spans="1:18" ht="12.75" customHeight="1" x14ac:dyDescent="0.2">
      <c r="A9" s="18" t="s">
        <v>45</v>
      </c>
      <c r="B9" s="18"/>
      <c r="C9" s="19" t="s">
        <v>30</v>
      </c>
      <c r="D9" s="18"/>
      <c r="E9" s="20" t="s">
        <v>46</v>
      </c>
      <c r="F9" s="18"/>
      <c r="G9" s="18"/>
      <c r="H9" s="47"/>
      <c r="I9" s="21">
        <f>0+Q9</f>
        <v>0</v>
      </c>
      <c r="O9">
        <f>0+R9</f>
        <v>0</v>
      </c>
      <c r="Q9">
        <f>0+I10+I13+I16+I19+I22+I25+I28+I31+I34+I37+I40+I43+I46+I49+I52+I55+I58+I61+I64</f>
        <v>0</v>
      </c>
      <c r="R9">
        <f>0+O10+O13+O16+O19+O22+O25+O28+O31+O34+O37+O40+O43+O46+O49+O52+O55+O58+O61+O64</f>
        <v>0</v>
      </c>
    </row>
    <row r="10" spans="1:18" x14ac:dyDescent="0.2">
      <c r="A10" s="17" t="s">
        <v>47</v>
      </c>
      <c r="B10" s="22" t="s">
        <v>25</v>
      </c>
      <c r="C10" s="22" t="s">
        <v>48</v>
      </c>
      <c r="D10" s="17" t="s">
        <v>49</v>
      </c>
      <c r="E10" s="23" t="s">
        <v>50</v>
      </c>
      <c r="F10" s="24" t="s">
        <v>51</v>
      </c>
      <c r="G10" s="25">
        <v>1</v>
      </c>
      <c r="H10" s="48"/>
      <c r="I10" s="25">
        <f>ROUND(ROUND(H10,1)*ROUND(G10,1),1)</f>
        <v>0</v>
      </c>
      <c r="O10">
        <f>(I10*21)/100</f>
        <v>0</v>
      </c>
      <c r="P10" t="s">
        <v>27</v>
      </c>
    </row>
    <row r="11" spans="1:18" x14ac:dyDescent="0.2">
      <c r="A11" s="26" t="s">
        <v>52</v>
      </c>
      <c r="E11" s="27" t="s">
        <v>53</v>
      </c>
      <c r="H11" s="49"/>
    </row>
    <row r="12" spans="1:18" x14ac:dyDescent="0.2">
      <c r="A12" s="30" t="s">
        <v>54</v>
      </c>
      <c r="E12" s="29" t="s">
        <v>49</v>
      </c>
      <c r="H12" s="49"/>
    </row>
    <row r="13" spans="1:18" x14ac:dyDescent="0.2">
      <c r="A13" s="17" t="s">
        <v>47</v>
      </c>
      <c r="B13" s="22" t="s">
        <v>27</v>
      </c>
      <c r="C13" s="22" t="s">
        <v>55</v>
      </c>
      <c r="D13" s="17" t="s">
        <v>49</v>
      </c>
      <c r="E13" s="23" t="s">
        <v>56</v>
      </c>
      <c r="F13" s="24" t="s">
        <v>51</v>
      </c>
      <c r="G13" s="25">
        <v>1</v>
      </c>
      <c r="H13" s="48"/>
      <c r="I13" s="25">
        <f>ROUND(ROUND(H13,1)*ROUND(G13,1),1)</f>
        <v>0</v>
      </c>
      <c r="O13">
        <f>(I13*21)/100</f>
        <v>0</v>
      </c>
      <c r="P13" t="s">
        <v>27</v>
      </c>
    </row>
    <row r="14" spans="1:18" ht="25.5" x14ac:dyDescent="0.2">
      <c r="A14" s="26" t="s">
        <v>52</v>
      </c>
      <c r="E14" s="27" t="s">
        <v>57</v>
      </c>
      <c r="H14" s="49"/>
    </row>
    <row r="15" spans="1:18" x14ac:dyDescent="0.2">
      <c r="A15" s="30" t="s">
        <v>54</v>
      </c>
      <c r="E15" s="29" t="s">
        <v>49</v>
      </c>
      <c r="H15" s="49"/>
    </row>
    <row r="16" spans="1:18" x14ac:dyDescent="0.2">
      <c r="A16" s="17" t="s">
        <v>47</v>
      </c>
      <c r="B16" s="22" t="s">
        <v>26</v>
      </c>
      <c r="C16" s="22" t="s">
        <v>58</v>
      </c>
      <c r="D16" s="17" t="s">
        <v>49</v>
      </c>
      <c r="E16" s="23" t="s">
        <v>59</v>
      </c>
      <c r="F16" s="24" t="s">
        <v>51</v>
      </c>
      <c r="G16" s="25">
        <v>1</v>
      </c>
      <c r="H16" s="48"/>
      <c r="I16" s="25">
        <f>ROUND(ROUND(H16,1)*ROUND(G16,1),1)</f>
        <v>0</v>
      </c>
      <c r="O16">
        <f>(I16*21)/100</f>
        <v>0</v>
      </c>
      <c r="P16" t="s">
        <v>27</v>
      </c>
    </row>
    <row r="17" spans="1:16" x14ac:dyDescent="0.2">
      <c r="A17" s="26" t="s">
        <v>52</v>
      </c>
      <c r="E17" s="27" t="s">
        <v>53</v>
      </c>
      <c r="H17" s="49"/>
    </row>
    <row r="18" spans="1:16" x14ac:dyDescent="0.2">
      <c r="A18" s="30" t="s">
        <v>54</v>
      </c>
      <c r="E18" s="29" t="s">
        <v>49</v>
      </c>
      <c r="H18" s="49"/>
    </row>
    <row r="19" spans="1:16" x14ac:dyDescent="0.2">
      <c r="A19" s="17" t="s">
        <v>47</v>
      </c>
      <c r="B19" s="22" t="s">
        <v>35</v>
      </c>
      <c r="C19" s="22" t="s">
        <v>60</v>
      </c>
      <c r="D19" s="17" t="s">
        <v>49</v>
      </c>
      <c r="E19" s="23" t="s">
        <v>61</v>
      </c>
      <c r="F19" s="24" t="s">
        <v>51</v>
      </c>
      <c r="G19" s="25">
        <v>1</v>
      </c>
      <c r="H19" s="48"/>
      <c r="I19" s="25">
        <f>ROUND(ROUND(H19,1)*ROUND(G19,1),1)</f>
        <v>0</v>
      </c>
      <c r="O19">
        <f>(I19*21)/100</f>
        <v>0</v>
      </c>
      <c r="P19" t="s">
        <v>27</v>
      </c>
    </row>
    <row r="20" spans="1:16" x14ac:dyDescent="0.2">
      <c r="A20" s="26" t="s">
        <v>52</v>
      </c>
      <c r="E20" s="27" t="s">
        <v>53</v>
      </c>
      <c r="H20" s="49"/>
    </row>
    <row r="21" spans="1:16" x14ac:dyDescent="0.2">
      <c r="A21" s="30" t="s">
        <v>54</v>
      </c>
      <c r="E21" s="29" t="s">
        <v>49</v>
      </c>
      <c r="H21" s="49"/>
    </row>
    <row r="22" spans="1:16" x14ac:dyDescent="0.2">
      <c r="A22" s="17" t="s">
        <v>47</v>
      </c>
      <c r="B22" s="22" t="s">
        <v>37</v>
      </c>
      <c r="C22" s="22" t="s">
        <v>62</v>
      </c>
      <c r="D22" s="17" t="s">
        <v>49</v>
      </c>
      <c r="E22" s="23" t="s">
        <v>63</v>
      </c>
      <c r="F22" s="24" t="s">
        <v>51</v>
      </c>
      <c r="G22" s="25">
        <v>1</v>
      </c>
      <c r="H22" s="48"/>
      <c r="I22" s="25">
        <f>ROUND(ROUND(H22,1)*ROUND(G22,1),1)</f>
        <v>0</v>
      </c>
      <c r="O22">
        <f>(I22*21)/100</f>
        <v>0</v>
      </c>
      <c r="P22" t="s">
        <v>27</v>
      </c>
    </row>
    <row r="23" spans="1:16" x14ac:dyDescent="0.2">
      <c r="A23" s="26" t="s">
        <v>52</v>
      </c>
      <c r="E23" s="27" t="s">
        <v>53</v>
      </c>
      <c r="H23" s="49"/>
    </row>
    <row r="24" spans="1:16" x14ac:dyDescent="0.2">
      <c r="A24" s="30" t="s">
        <v>54</v>
      </c>
      <c r="E24" s="29" t="s">
        <v>49</v>
      </c>
      <c r="H24" s="49"/>
    </row>
    <row r="25" spans="1:16" x14ac:dyDescent="0.2">
      <c r="A25" s="17" t="s">
        <v>47</v>
      </c>
      <c r="B25" s="22" t="s">
        <v>39</v>
      </c>
      <c r="C25" s="22" t="s">
        <v>64</v>
      </c>
      <c r="D25" s="17" t="s">
        <v>49</v>
      </c>
      <c r="E25" s="23" t="s">
        <v>65</v>
      </c>
      <c r="F25" s="24" t="s">
        <v>51</v>
      </c>
      <c r="G25" s="25">
        <v>1</v>
      </c>
      <c r="H25" s="48"/>
      <c r="I25" s="25">
        <f>ROUND(ROUND(H25,1)*ROUND(G25,1),1)</f>
        <v>0</v>
      </c>
      <c r="O25">
        <f>(I25*21)/100</f>
        <v>0</v>
      </c>
      <c r="P25" t="s">
        <v>27</v>
      </c>
    </row>
    <row r="26" spans="1:16" x14ac:dyDescent="0.2">
      <c r="A26" s="26" t="s">
        <v>52</v>
      </c>
      <c r="E26" s="27" t="s">
        <v>53</v>
      </c>
      <c r="H26" s="49"/>
    </row>
    <row r="27" spans="1:16" x14ac:dyDescent="0.2">
      <c r="A27" s="30" t="s">
        <v>54</v>
      </c>
      <c r="E27" s="29" t="s">
        <v>49</v>
      </c>
      <c r="H27" s="49"/>
    </row>
    <row r="28" spans="1:16" x14ac:dyDescent="0.2">
      <c r="A28" s="17" t="s">
        <v>47</v>
      </c>
      <c r="B28" s="22" t="s">
        <v>66</v>
      </c>
      <c r="C28" s="22" t="s">
        <v>67</v>
      </c>
      <c r="D28" s="17" t="s">
        <v>49</v>
      </c>
      <c r="E28" s="23" t="s">
        <v>68</v>
      </c>
      <c r="F28" s="24" t="s">
        <v>51</v>
      </c>
      <c r="G28" s="25">
        <v>1</v>
      </c>
      <c r="H28" s="48"/>
      <c r="I28" s="25">
        <f>ROUND(ROUND(H28,1)*ROUND(G28,1),1)</f>
        <v>0</v>
      </c>
      <c r="O28">
        <f>(I28*21)/100</f>
        <v>0</v>
      </c>
      <c r="P28" t="s">
        <v>27</v>
      </c>
    </row>
    <row r="29" spans="1:16" x14ac:dyDescent="0.2">
      <c r="A29" s="26" t="s">
        <v>52</v>
      </c>
      <c r="E29" s="27" t="s">
        <v>53</v>
      </c>
      <c r="H29" s="49"/>
    </row>
    <row r="30" spans="1:16" x14ac:dyDescent="0.2">
      <c r="A30" s="30" t="s">
        <v>54</v>
      </c>
      <c r="E30" s="29" t="s">
        <v>49</v>
      </c>
      <c r="H30" s="49"/>
    </row>
    <row r="31" spans="1:16" x14ac:dyDescent="0.2">
      <c r="A31" s="17" t="s">
        <v>47</v>
      </c>
      <c r="B31" s="22" t="s">
        <v>69</v>
      </c>
      <c r="C31" s="22" t="s">
        <v>70</v>
      </c>
      <c r="D31" s="17" t="s">
        <v>49</v>
      </c>
      <c r="E31" s="23" t="s">
        <v>71</v>
      </c>
      <c r="F31" s="24" t="s">
        <v>51</v>
      </c>
      <c r="G31" s="25">
        <v>1</v>
      </c>
      <c r="H31" s="48"/>
      <c r="I31" s="25">
        <f>ROUND(ROUND(H31,1)*ROUND(G31,1),1)</f>
        <v>0</v>
      </c>
      <c r="O31">
        <f>(I31*21)/100</f>
        <v>0</v>
      </c>
      <c r="P31" t="s">
        <v>27</v>
      </c>
    </row>
    <row r="32" spans="1:16" x14ac:dyDescent="0.2">
      <c r="A32" s="26" t="s">
        <v>52</v>
      </c>
      <c r="E32" s="27" t="s">
        <v>53</v>
      </c>
      <c r="H32" s="49"/>
    </row>
    <row r="33" spans="1:16" x14ac:dyDescent="0.2">
      <c r="A33" s="30" t="s">
        <v>54</v>
      </c>
      <c r="E33" s="29" t="s">
        <v>49</v>
      </c>
      <c r="H33" s="49"/>
    </row>
    <row r="34" spans="1:16" ht="25.5" x14ac:dyDescent="0.2">
      <c r="A34" s="17" t="s">
        <v>47</v>
      </c>
      <c r="B34" s="22" t="s">
        <v>42</v>
      </c>
      <c r="C34" s="22" t="s">
        <v>72</v>
      </c>
      <c r="D34" s="17" t="s">
        <v>49</v>
      </c>
      <c r="E34" s="23" t="s">
        <v>73</v>
      </c>
      <c r="F34" s="24" t="s">
        <v>51</v>
      </c>
      <c r="G34" s="25">
        <v>1</v>
      </c>
      <c r="H34" s="48"/>
      <c r="I34" s="25">
        <f>ROUND(ROUND(H34,1)*ROUND(G34,1),1)</f>
        <v>0</v>
      </c>
      <c r="O34">
        <f>(I34*21)/100</f>
        <v>0</v>
      </c>
      <c r="P34" t="s">
        <v>27</v>
      </c>
    </row>
    <row r="35" spans="1:16" x14ac:dyDescent="0.2">
      <c r="A35" s="26" t="s">
        <v>52</v>
      </c>
      <c r="E35" s="27" t="s">
        <v>53</v>
      </c>
      <c r="H35" s="49"/>
    </row>
    <row r="36" spans="1:16" x14ac:dyDescent="0.2">
      <c r="A36" s="30" t="s">
        <v>54</v>
      </c>
      <c r="E36" s="29" t="s">
        <v>49</v>
      </c>
      <c r="H36" s="49"/>
    </row>
    <row r="37" spans="1:16" x14ac:dyDescent="0.2">
      <c r="A37" s="17" t="s">
        <v>47</v>
      </c>
      <c r="B37" s="22" t="s">
        <v>44</v>
      </c>
      <c r="C37" s="22" t="s">
        <v>74</v>
      </c>
      <c r="D37" s="17" t="s">
        <v>49</v>
      </c>
      <c r="E37" s="23" t="s">
        <v>75</v>
      </c>
      <c r="F37" s="24" t="s">
        <v>51</v>
      </c>
      <c r="G37" s="25">
        <v>1</v>
      </c>
      <c r="H37" s="48"/>
      <c r="I37" s="25">
        <f>ROUND(ROUND(H37,1)*ROUND(G37,1),1)</f>
        <v>0</v>
      </c>
      <c r="O37">
        <f>(I37*21)/100</f>
        <v>0</v>
      </c>
      <c r="P37" t="s">
        <v>27</v>
      </c>
    </row>
    <row r="38" spans="1:16" x14ac:dyDescent="0.2">
      <c r="A38" s="26" t="s">
        <v>52</v>
      </c>
      <c r="E38" s="27" t="s">
        <v>53</v>
      </c>
      <c r="H38" s="49"/>
    </row>
    <row r="39" spans="1:16" x14ac:dyDescent="0.2">
      <c r="A39" s="30" t="s">
        <v>54</v>
      </c>
      <c r="E39" s="29" t="s">
        <v>49</v>
      </c>
      <c r="H39" s="49"/>
    </row>
    <row r="40" spans="1:16" x14ac:dyDescent="0.2">
      <c r="A40" s="17" t="s">
        <v>47</v>
      </c>
      <c r="B40" s="22" t="s">
        <v>76</v>
      </c>
      <c r="C40" s="22" t="s">
        <v>77</v>
      </c>
      <c r="D40" s="17" t="s">
        <v>49</v>
      </c>
      <c r="E40" s="23" t="s">
        <v>78</v>
      </c>
      <c r="F40" s="24" t="s">
        <v>51</v>
      </c>
      <c r="G40" s="25">
        <v>1</v>
      </c>
      <c r="H40" s="48"/>
      <c r="I40" s="25">
        <f>ROUND(ROUND(H40,1)*ROUND(G40,1),1)</f>
        <v>0</v>
      </c>
      <c r="O40">
        <f>(I40*21)/100</f>
        <v>0</v>
      </c>
      <c r="P40" t="s">
        <v>27</v>
      </c>
    </row>
    <row r="41" spans="1:16" x14ac:dyDescent="0.2">
      <c r="A41" s="26" t="s">
        <v>52</v>
      </c>
      <c r="E41" s="27" t="s">
        <v>53</v>
      </c>
      <c r="H41" s="49"/>
    </row>
    <row r="42" spans="1:16" x14ac:dyDescent="0.2">
      <c r="A42" s="30" t="s">
        <v>54</v>
      </c>
      <c r="E42" s="29" t="s">
        <v>49</v>
      </c>
      <c r="H42" s="49"/>
    </row>
    <row r="43" spans="1:16" x14ac:dyDescent="0.2">
      <c r="A43" s="17" t="s">
        <v>47</v>
      </c>
      <c r="B43" s="22" t="s">
        <v>79</v>
      </c>
      <c r="C43" s="22" t="s">
        <v>80</v>
      </c>
      <c r="D43" s="17" t="s">
        <v>49</v>
      </c>
      <c r="E43" s="23" t="s">
        <v>81</v>
      </c>
      <c r="F43" s="24" t="s">
        <v>51</v>
      </c>
      <c r="G43" s="25">
        <v>1</v>
      </c>
      <c r="H43" s="48"/>
      <c r="I43" s="25">
        <f>ROUND(ROUND(H43,1)*ROUND(G43,1),1)</f>
        <v>0</v>
      </c>
      <c r="O43">
        <f>(I43*21)/100</f>
        <v>0</v>
      </c>
      <c r="P43" t="s">
        <v>27</v>
      </c>
    </row>
    <row r="44" spans="1:16" x14ac:dyDescent="0.2">
      <c r="A44" s="26" t="s">
        <v>52</v>
      </c>
      <c r="E44" s="27" t="s">
        <v>53</v>
      </c>
      <c r="H44" s="49"/>
    </row>
    <row r="45" spans="1:16" x14ac:dyDescent="0.2">
      <c r="A45" s="30" t="s">
        <v>54</v>
      </c>
      <c r="E45" s="29" t="s">
        <v>49</v>
      </c>
      <c r="H45" s="49"/>
    </row>
    <row r="46" spans="1:16" x14ac:dyDescent="0.2">
      <c r="A46" s="17" t="s">
        <v>47</v>
      </c>
      <c r="B46" s="22" t="s">
        <v>82</v>
      </c>
      <c r="C46" s="22" t="s">
        <v>83</v>
      </c>
      <c r="D46" s="17" t="s">
        <v>49</v>
      </c>
      <c r="E46" s="23" t="s">
        <v>84</v>
      </c>
      <c r="F46" s="24" t="s">
        <v>51</v>
      </c>
      <c r="G46" s="25">
        <v>1</v>
      </c>
      <c r="H46" s="48"/>
      <c r="I46" s="25">
        <f>ROUND(ROUND(H46,1)*ROUND(G46,1),1)</f>
        <v>0</v>
      </c>
      <c r="O46">
        <f>(I46*21)/100</f>
        <v>0</v>
      </c>
      <c r="P46" t="s">
        <v>27</v>
      </c>
    </row>
    <row r="47" spans="1:16" x14ac:dyDescent="0.2">
      <c r="A47" s="26" t="s">
        <v>52</v>
      </c>
      <c r="E47" s="27" t="s">
        <v>53</v>
      </c>
      <c r="H47" s="49"/>
    </row>
    <row r="48" spans="1:16" x14ac:dyDescent="0.2">
      <c r="A48" s="30" t="s">
        <v>54</v>
      </c>
      <c r="E48" s="29" t="s">
        <v>49</v>
      </c>
      <c r="H48" s="49"/>
    </row>
    <row r="49" spans="1:16" x14ac:dyDescent="0.2">
      <c r="A49" s="17" t="s">
        <v>47</v>
      </c>
      <c r="B49" s="22" t="s">
        <v>85</v>
      </c>
      <c r="C49" s="22" t="s">
        <v>86</v>
      </c>
      <c r="D49" s="17" t="s">
        <v>49</v>
      </c>
      <c r="E49" s="23" t="s">
        <v>87</v>
      </c>
      <c r="F49" s="24" t="s">
        <v>51</v>
      </c>
      <c r="G49" s="25">
        <v>1</v>
      </c>
      <c r="H49" s="48"/>
      <c r="I49" s="25">
        <f>ROUND(ROUND(H49,1)*ROUND(G49,1),1)</f>
        <v>0</v>
      </c>
      <c r="O49">
        <f>(I49*21)/100</f>
        <v>0</v>
      </c>
      <c r="P49" t="s">
        <v>27</v>
      </c>
    </row>
    <row r="50" spans="1:16" x14ac:dyDescent="0.2">
      <c r="A50" s="26" t="s">
        <v>52</v>
      </c>
      <c r="E50" s="27" t="s">
        <v>53</v>
      </c>
      <c r="H50" s="49"/>
    </row>
    <row r="51" spans="1:16" x14ac:dyDescent="0.2">
      <c r="A51" s="30" t="s">
        <v>54</v>
      </c>
      <c r="E51" s="29" t="s">
        <v>49</v>
      </c>
      <c r="H51" s="49"/>
    </row>
    <row r="52" spans="1:16" x14ac:dyDescent="0.2">
      <c r="A52" s="17" t="s">
        <v>47</v>
      </c>
      <c r="B52" s="22" t="s">
        <v>88</v>
      </c>
      <c r="C52" s="22" t="s">
        <v>89</v>
      </c>
      <c r="D52" s="17" t="s">
        <v>49</v>
      </c>
      <c r="E52" s="23" t="s">
        <v>90</v>
      </c>
      <c r="F52" s="24" t="s">
        <v>51</v>
      </c>
      <c r="G52" s="25">
        <v>1</v>
      </c>
      <c r="H52" s="48"/>
      <c r="I52" s="25">
        <f>ROUND(ROUND(H52,1)*ROUND(G52,1),1)</f>
        <v>0</v>
      </c>
      <c r="O52">
        <f>(I52*21)/100</f>
        <v>0</v>
      </c>
      <c r="P52" t="s">
        <v>27</v>
      </c>
    </row>
    <row r="53" spans="1:16" x14ac:dyDescent="0.2">
      <c r="A53" s="26" t="s">
        <v>52</v>
      </c>
      <c r="E53" s="27" t="s">
        <v>53</v>
      </c>
      <c r="H53" s="49"/>
    </row>
    <row r="54" spans="1:16" x14ac:dyDescent="0.2">
      <c r="A54" s="30" t="s">
        <v>54</v>
      </c>
      <c r="E54" s="29" t="s">
        <v>49</v>
      </c>
      <c r="H54" s="49"/>
    </row>
    <row r="55" spans="1:16" x14ac:dyDescent="0.2">
      <c r="A55" s="17" t="s">
        <v>47</v>
      </c>
      <c r="B55" s="22" t="s">
        <v>91</v>
      </c>
      <c r="C55" s="22" t="s">
        <v>92</v>
      </c>
      <c r="D55" s="17" t="s">
        <v>49</v>
      </c>
      <c r="E55" s="23" t="s">
        <v>93</v>
      </c>
      <c r="F55" s="24" t="s">
        <v>51</v>
      </c>
      <c r="G55" s="25">
        <v>1</v>
      </c>
      <c r="H55" s="48"/>
      <c r="I55" s="25">
        <f>ROUND(ROUND(H55,1)*ROUND(G55,1),1)</f>
        <v>0</v>
      </c>
      <c r="O55">
        <f>(I55*21)/100</f>
        <v>0</v>
      </c>
      <c r="P55" t="s">
        <v>27</v>
      </c>
    </row>
    <row r="56" spans="1:16" x14ac:dyDescent="0.2">
      <c r="A56" s="26" t="s">
        <v>52</v>
      </c>
      <c r="E56" s="27" t="s">
        <v>53</v>
      </c>
      <c r="H56" s="49"/>
    </row>
    <row r="57" spans="1:16" x14ac:dyDescent="0.2">
      <c r="A57" s="30" t="s">
        <v>54</v>
      </c>
      <c r="E57" s="29" t="s">
        <v>49</v>
      </c>
      <c r="H57" s="49"/>
    </row>
    <row r="58" spans="1:16" x14ac:dyDescent="0.2">
      <c r="A58" s="17" t="s">
        <v>47</v>
      </c>
      <c r="B58" s="22" t="s">
        <v>94</v>
      </c>
      <c r="C58" s="22" t="s">
        <v>95</v>
      </c>
      <c r="D58" s="17" t="s">
        <v>49</v>
      </c>
      <c r="E58" s="23" t="s">
        <v>96</v>
      </c>
      <c r="F58" s="24" t="s">
        <v>51</v>
      </c>
      <c r="G58" s="25">
        <v>1</v>
      </c>
      <c r="H58" s="48"/>
      <c r="I58" s="25">
        <f>ROUND(ROUND(H58,1)*ROUND(G58,1),1)</f>
        <v>0</v>
      </c>
      <c r="O58">
        <f>(I58*21)/100</f>
        <v>0</v>
      </c>
      <c r="P58" t="s">
        <v>27</v>
      </c>
    </row>
    <row r="59" spans="1:16" x14ac:dyDescent="0.2">
      <c r="A59" s="26" t="s">
        <v>52</v>
      </c>
      <c r="E59" s="27" t="s">
        <v>53</v>
      </c>
      <c r="H59" s="49"/>
    </row>
    <row r="60" spans="1:16" x14ac:dyDescent="0.2">
      <c r="A60" s="30" t="s">
        <v>54</v>
      </c>
      <c r="E60" s="29" t="s">
        <v>49</v>
      </c>
      <c r="H60" s="49"/>
    </row>
    <row r="61" spans="1:16" x14ac:dyDescent="0.2">
      <c r="A61" s="17" t="s">
        <v>47</v>
      </c>
      <c r="B61" s="22" t="s">
        <v>97</v>
      </c>
      <c r="C61" s="22" t="s">
        <v>98</v>
      </c>
      <c r="D61" s="17" t="s">
        <v>49</v>
      </c>
      <c r="E61" s="23" t="s">
        <v>99</v>
      </c>
      <c r="F61" s="24" t="s">
        <v>51</v>
      </c>
      <c r="G61" s="25">
        <v>1</v>
      </c>
      <c r="H61" s="48"/>
      <c r="I61" s="25">
        <f>ROUND(ROUND(H61,1)*ROUND(G61,1),1)</f>
        <v>0</v>
      </c>
      <c r="O61">
        <f>(I61*21)/100</f>
        <v>0</v>
      </c>
      <c r="P61" t="s">
        <v>27</v>
      </c>
    </row>
    <row r="62" spans="1:16" x14ac:dyDescent="0.2">
      <c r="A62" s="26" t="s">
        <v>52</v>
      </c>
      <c r="E62" s="27" t="s">
        <v>53</v>
      </c>
      <c r="H62" s="49"/>
    </row>
    <row r="63" spans="1:16" x14ac:dyDescent="0.2">
      <c r="A63" s="30" t="s">
        <v>54</v>
      </c>
      <c r="E63" s="29" t="s">
        <v>49</v>
      </c>
      <c r="H63" s="49"/>
    </row>
    <row r="64" spans="1:16" x14ac:dyDescent="0.2">
      <c r="A64" s="17" t="s">
        <v>47</v>
      </c>
      <c r="B64" s="22" t="s">
        <v>100</v>
      </c>
      <c r="C64" s="22" t="s">
        <v>101</v>
      </c>
      <c r="D64" s="17" t="s">
        <v>49</v>
      </c>
      <c r="E64" s="23" t="s">
        <v>102</v>
      </c>
      <c r="F64" s="24" t="s">
        <v>51</v>
      </c>
      <c r="G64" s="25">
        <v>1</v>
      </c>
      <c r="H64" s="48"/>
      <c r="I64" s="25">
        <f>ROUND(ROUND(H64,1)*ROUND(G64,1),1)</f>
        <v>0</v>
      </c>
      <c r="O64">
        <f>(I64*21)/100</f>
        <v>0</v>
      </c>
      <c r="P64" t="s">
        <v>27</v>
      </c>
    </row>
    <row r="65" spans="1:8" x14ac:dyDescent="0.2">
      <c r="A65" s="26" t="s">
        <v>52</v>
      </c>
      <c r="E65" s="27" t="s">
        <v>53</v>
      </c>
      <c r="H65" s="49"/>
    </row>
    <row r="66" spans="1:8" x14ac:dyDescent="0.2">
      <c r="A66" s="28" t="s">
        <v>54</v>
      </c>
      <c r="E66" s="29" t="s">
        <v>49</v>
      </c>
      <c r="H66" s="49"/>
    </row>
  </sheetData>
  <sheetProtection algorithmName="SHA-512" hashValue="Hp3dd2ZbUkZZoKVJSVCuXqOqSxJXt83ngkZknOGsT18ZJoi3fVhhmKvJk6dMg79/+8wkaxZ6HEqSHgSMiyU8og==" saltValue="Q65mXfFdazi95ugzkmU/2Q==" spinCount="100000" sheet="1" objects="1" scenarios="1"/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79"/>
  <sheetViews>
    <sheetView zoomScaleNormal="100" workbookViewId="0">
      <pane ySplit="9" topLeftCell="A10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0+O10+O149+O156+O166+O203+O207+O325</f>
        <v>0</v>
      </c>
      <c r="P2" t="s">
        <v>26</v>
      </c>
    </row>
    <row r="3" spans="1:18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106</v>
      </c>
      <c r="I3" s="31">
        <f>0+I10+I149+I156+I166+I203+I207+I325</f>
        <v>0</v>
      </c>
      <c r="O3" t="s">
        <v>22</v>
      </c>
      <c r="P3" t="s">
        <v>25</v>
      </c>
    </row>
    <row r="4" spans="1:18" ht="15" customHeight="1" x14ac:dyDescent="0.2">
      <c r="A4" t="s">
        <v>16</v>
      </c>
      <c r="B4" s="10" t="s">
        <v>17</v>
      </c>
      <c r="C4" s="43" t="s">
        <v>18</v>
      </c>
      <c r="D4" s="38"/>
      <c r="E4" s="11" t="s">
        <v>19</v>
      </c>
      <c r="F4" s="1"/>
      <c r="G4" s="1"/>
      <c r="H4" s="9"/>
      <c r="I4" s="9"/>
      <c r="O4" t="s">
        <v>23</v>
      </c>
      <c r="P4" t="s">
        <v>25</v>
      </c>
    </row>
    <row r="5" spans="1:18" ht="12.75" customHeight="1" x14ac:dyDescent="0.2">
      <c r="A5" t="s">
        <v>20</v>
      </c>
      <c r="B5" s="10" t="s">
        <v>17</v>
      </c>
      <c r="C5" s="43" t="s">
        <v>103</v>
      </c>
      <c r="D5" s="38"/>
      <c r="E5" s="11" t="s">
        <v>104</v>
      </c>
      <c r="F5" s="1"/>
      <c r="G5" s="1"/>
      <c r="H5" s="1"/>
      <c r="I5" s="1"/>
      <c r="O5" t="s">
        <v>24</v>
      </c>
      <c r="P5" t="s">
        <v>27</v>
      </c>
    </row>
    <row r="6" spans="1:18" ht="12.75" customHeight="1" x14ac:dyDescent="0.2">
      <c r="A6" t="s">
        <v>105</v>
      </c>
      <c r="B6" s="13" t="s">
        <v>21</v>
      </c>
      <c r="C6" s="44" t="s">
        <v>106</v>
      </c>
      <c r="D6" s="45"/>
      <c r="E6" s="14" t="s">
        <v>107</v>
      </c>
      <c r="F6" s="5"/>
      <c r="G6" s="5"/>
      <c r="H6" s="5"/>
      <c r="I6" s="5"/>
    </row>
    <row r="7" spans="1:18" ht="12.75" customHeight="1" x14ac:dyDescent="0.2">
      <c r="A7" s="42" t="s">
        <v>29</v>
      </c>
      <c r="B7" s="42" t="s">
        <v>31</v>
      </c>
      <c r="C7" s="42" t="s">
        <v>32</v>
      </c>
      <c r="D7" s="42" t="s">
        <v>33</v>
      </c>
      <c r="E7" s="42" t="s">
        <v>34</v>
      </c>
      <c r="F7" s="42" t="s">
        <v>36</v>
      </c>
      <c r="G7" s="42" t="s">
        <v>38</v>
      </c>
      <c r="H7" s="42" t="s">
        <v>40</v>
      </c>
      <c r="I7" s="42"/>
    </row>
    <row r="8" spans="1:18" ht="12.75" customHeight="1" x14ac:dyDescent="0.2">
      <c r="A8" s="42"/>
      <c r="B8" s="42"/>
      <c r="C8" s="42"/>
      <c r="D8" s="42"/>
      <c r="E8" s="42"/>
      <c r="F8" s="42"/>
      <c r="G8" s="42"/>
      <c r="H8" s="12" t="s">
        <v>41</v>
      </c>
      <c r="I8" s="12" t="s">
        <v>43</v>
      </c>
    </row>
    <row r="9" spans="1:18" ht="12.75" customHeight="1" x14ac:dyDescent="0.2">
      <c r="A9" s="12" t="s">
        <v>30</v>
      </c>
      <c r="B9" s="12" t="s">
        <v>25</v>
      </c>
      <c r="C9" s="12" t="s">
        <v>27</v>
      </c>
      <c r="D9" s="12" t="s">
        <v>26</v>
      </c>
      <c r="E9" s="12" t="s">
        <v>35</v>
      </c>
      <c r="F9" s="12" t="s">
        <v>37</v>
      </c>
      <c r="G9" s="12" t="s">
        <v>39</v>
      </c>
      <c r="H9" s="12" t="s">
        <v>42</v>
      </c>
      <c r="I9" s="12" t="s">
        <v>44</v>
      </c>
    </row>
    <row r="10" spans="1:18" ht="12.75" customHeight="1" x14ac:dyDescent="0.2">
      <c r="A10" s="18" t="s">
        <v>45</v>
      </c>
      <c r="B10" s="18"/>
      <c r="C10" s="19" t="s">
        <v>25</v>
      </c>
      <c r="D10" s="18"/>
      <c r="E10" s="20" t="s">
        <v>99</v>
      </c>
      <c r="F10" s="18"/>
      <c r="G10" s="18"/>
      <c r="H10" s="47"/>
      <c r="I10" s="21">
        <f>0+Q10</f>
        <v>0</v>
      </c>
      <c r="O10">
        <f>0+R10</f>
        <v>0</v>
      </c>
      <c r="Q10">
        <f>0+I11+I14+I17+I20+I23+I26+I29+I32+I35+I38+I41+I44+I47+I50+I53+I56+I59+I62+I65+I68+I71+I74+I77+I80+I83+I86+I89+I92+I95+I98+I101+I104+I107+I110+I113+I116+I119+I122+I125+I128+I131+I134+I137+I140+I143+I146</f>
        <v>0</v>
      </c>
      <c r="R10">
        <f>0+O11+O14+O17+O20+O23+O26+O29+O32+O35+O38+O41+O44+O47+O50+O53+O56+O59+O62+O65+O68+O71+O74+O77+O80+O83+O86+O89+O92+O95+O98+O101+O104+O107+O110+O113+O116+O119+O122+O125+O128+O131+O134+O137+O140+O143+O146</f>
        <v>0</v>
      </c>
    </row>
    <row r="11" spans="1:18" ht="25.5" x14ac:dyDescent="0.2">
      <c r="A11" s="17" t="s">
        <v>47</v>
      </c>
      <c r="B11" s="22" t="s">
        <v>25</v>
      </c>
      <c r="C11" s="22" t="s">
        <v>108</v>
      </c>
      <c r="D11" s="17" t="s">
        <v>49</v>
      </c>
      <c r="E11" s="23" t="s">
        <v>109</v>
      </c>
      <c r="F11" s="24" t="s">
        <v>110</v>
      </c>
      <c r="G11" s="25">
        <v>1.5</v>
      </c>
      <c r="H11" s="48"/>
      <c r="I11" s="25">
        <f>ROUND(ROUND(H11,1)*ROUND(G11,1),1)</f>
        <v>0</v>
      </c>
      <c r="O11">
        <f>(I11*21)/100</f>
        <v>0</v>
      </c>
      <c r="P11" t="s">
        <v>27</v>
      </c>
    </row>
    <row r="12" spans="1:18" ht="38.25" x14ac:dyDescent="0.2">
      <c r="A12" s="26" t="s">
        <v>52</v>
      </c>
      <c r="E12" s="27" t="s">
        <v>111</v>
      </c>
      <c r="H12" s="49"/>
    </row>
    <row r="13" spans="1:18" x14ac:dyDescent="0.2">
      <c r="A13" s="30" t="s">
        <v>54</v>
      </c>
      <c r="E13" s="29" t="s">
        <v>112</v>
      </c>
      <c r="H13" s="49"/>
    </row>
    <row r="14" spans="1:18" x14ac:dyDescent="0.2">
      <c r="A14" s="17" t="s">
        <v>47</v>
      </c>
      <c r="B14" s="22" t="s">
        <v>27</v>
      </c>
      <c r="C14" s="22" t="s">
        <v>113</v>
      </c>
      <c r="D14" s="17" t="s">
        <v>49</v>
      </c>
      <c r="E14" s="23" t="s">
        <v>114</v>
      </c>
      <c r="F14" s="24" t="s">
        <v>110</v>
      </c>
      <c r="G14" s="25">
        <v>1.4</v>
      </c>
      <c r="H14" s="48"/>
      <c r="I14" s="25">
        <f>ROUND(ROUND(H14,1)*ROUND(G14,1),1)</f>
        <v>0</v>
      </c>
      <c r="O14">
        <f>(I14*21)/100</f>
        <v>0</v>
      </c>
      <c r="P14" t="s">
        <v>27</v>
      </c>
    </row>
    <row r="15" spans="1:18" ht="38.25" x14ac:dyDescent="0.2">
      <c r="A15" s="26" t="s">
        <v>52</v>
      </c>
      <c r="E15" s="27" t="s">
        <v>111</v>
      </c>
      <c r="H15" s="49"/>
    </row>
    <row r="16" spans="1:18" x14ac:dyDescent="0.2">
      <c r="A16" s="30" t="s">
        <v>54</v>
      </c>
      <c r="E16" s="29" t="s">
        <v>115</v>
      </c>
      <c r="H16" s="49"/>
    </row>
    <row r="17" spans="1:16" x14ac:dyDescent="0.2">
      <c r="A17" s="17" t="s">
        <v>47</v>
      </c>
      <c r="B17" s="22" t="s">
        <v>26</v>
      </c>
      <c r="C17" s="22" t="s">
        <v>116</v>
      </c>
      <c r="D17" s="17" t="s">
        <v>49</v>
      </c>
      <c r="E17" s="23" t="s">
        <v>117</v>
      </c>
      <c r="F17" s="24" t="s">
        <v>110</v>
      </c>
      <c r="G17" s="25">
        <v>3</v>
      </c>
      <c r="H17" s="48"/>
      <c r="I17" s="25">
        <f>ROUND(ROUND(H17,1)*ROUND(G17,1),1)</f>
        <v>0</v>
      </c>
      <c r="O17">
        <f>(I17*21)/100</f>
        <v>0</v>
      </c>
      <c r="P17" t="s">
        <v>27</v>
      </c>
    </row>
    <row r="18" spans="1:16" ht="25.5" x14ac:dyDescent="0.2">
      <c r="A18" s="26" t="s">
        <v>52</v>
      </c>
      <c r="E18" s="27" t="s">
        <v>118</v>
      </c>
      <c r="H18" s="49"/>
    </row>
    <row r="19" spans="1:16" x14ac:dyDescent="0.2">
      <c r="A19" s="30" t="s">
        <v>54</v>
      </c>
      <c r="E19" s="29" t="s">
        <v>119</v>
      </c>
      <c r="H19" s="49"/>
    </row>
    <row r="20" spans="1:16" x14ac:dyDescent="0.2">
      <c r="A20" s="17" t="s">
        <v>47</v>
      </c>
      <c r="B20" s="22" t="s">
        <v>35</v>
      </c>
      <c r="C20" s="22" t="s">
        <v>120</v>
      </c>
      <c r="D20" s="17" t="s">
        <v>49</v>
      </c>
      <c r="E20" s="23" t="s">
        <v>121</v>
      </c>
      <c r="F20" s="24" t="s">
        <v>110</v>
      </c>
      <c r="G20" s="25">
        <v>734.8</v>
      </c>
      <c r="H20" s="48"/>
      <c r="I20" s="25">
        <f>ROUND(ROUND(H20,1)*ROUND(G20,1),1)</f>
        <v>0</v>
      </c>
      <c r="O20">
        <f>(I20*21)/100</f>
        <v>0</v>
      </c>
      <c r="P20" t="s">
        <v>27</v>
      </c>
    </row>
    <row r="21" spans="1:16" ht="25.5" x14ac:dyDescent="0.2">
      <c r="A21" s="26" t="s">
        <v>52</v>
      </c>
      <c r="E21" s="27" t="s">
        <v>122</v>
      </c>
      <c r="H21" s="49"/>
    </row>
    <row r="22" spans="1:16" x14ac:dyDescent="0.2">
      <c r="A22" s="30" t="s">
        <v>54</v>
      </c>
      <c r="E22" s="29" t="s">
        <v>123</v>
      </c>
      <c r="H22" s="49"/>
    </row>
    <row r="23" spans="1:16" x14ac:dyDescent="0.2">
      <c r="A23" s="17" t="s">
        <v>47</v>
      </c>
      <c r="B23" s="22" t="s">
        <v>37</v>
      </c>
      <c r="C23" s="22" t="s">
        <v>124</v>
      </c>
      <c r="D23" s="17" t="s">
        <v>49</v>
      </c>
      <c r="E23" s="23" t="s">
        <v>125</v>
      </c>
      <c r="F23" s="24" t="s">
        <v>110</v>
      </c>
      <c r="G23" s="25">
        <v>879.3</v>
      </c>
      <c r="H23" s="48"/>
      <c r="I23" s="25">
        <f>ROUND(ROUND(H23,1)*ROUND(G23,1),1)</f>
        <v>0</v>
      </c>
      <c r="O23">
        <f>(I23*21)/100</f>
        <v>0</v>
      </c>
      <c r="P23" t="s">
        <v>27</v>
      </c>
    </row>
    <row r="24" spans="1:16" ht="25.5" x14ac:dyDescent="0.2">
      <c r="A24" s="26" t="s">
        <v>52</v>
      </c>
      <c r="E24" s="27" t="s">
        <v>126</v>
      </c>
      <c r="H24" s="49"/>
    </row>
    <row r="25" spans="1:16" x14ac:dyDescent="0.2">
      <c r="A25" s="30" t="s">
        <v>54</v>
      </c>
      <c r="E25" s="29" t="s">
        <v>127</v>
      </c>
      <c r="H25" s="49"/>
    </row>
    <row r="26" spans="1:16" x14ac:dyDescent="0.2">
      <c r="A26" s="17" t="s">
        <v>47</v>
      </c>
      <c r="B26" s="22" t="s">
        <v>39</v>
      </c>
      <c r="C26" s="22" t="s">
        <v>128</v>
      </c>
      <c r="D26" s="17" t="s">
        <v>49</v>
      </c>
      <c r="E26" s="23" t="s">
        <v>129</v>
      </c>
      <c r="F26" s="24" t="s">
        <v>110</v>
      </c>
      <c r="G26" s="25">
        <v>879.3</v>
      </c>
      <c r="H26" s="48"/>
      <c r="I26" s="25">
        <f>ROUND(ROUND(H26,1)*ROUND(G26,1),1)</f>
        <v>0</v>
      </c>
      <c r="O26">
        <f>(I26*21)/100</f>
        <v>0</v>
      </c>
      <c r="P26" t="s">
        <v>27</v>
      </c>
    </row>
    <row r="27" spans="1:16" ht="38.25" x14ac:dyDescent="0.2">
      <c r="A27" s="26" t="s">
        <v>52</v>
      </c>
      <c r="E27" s="27" t="s">
        <v>130</v>
      </c>
      <c r="H27" s="49"/>
    </row>
    <row r="28" spans="1:16" x14ac:dyDescent="0.2">
      <c r="A28" s="30" t="s">
        <v>54</v>
      </c>
      <c r="E28" s="29" t="s">
        <v>131</v>
      </c>
      <c r="H28" s="49"/>
    </row>
    <row r="29" spans="1:16" ht="25.5" x14ac:dyDescent="0.2">
      <c r="A29" s="17" t="s">
        <v>47</v>
      </c>
      <c r="B29" s="22" t="s">
        <v>66</v>
      </c>
      <c r="C29" s="22" t="s">
        <v>132</v>
      </c>
      <c r="D29" s="17" t="s">
        <v>49</v>
      </c>
      <c r="E29" s="23" t="s">
        <v>133</v>
      </c>
      <c r="F29" s="24" t="s">
        <v>110</v>
      </c>
      <c r="G29" s="25">
        <v>192.4</v>
      </c>
      <c r="H29" s="48"/>
      <c r="I29" s="25">
        <f>ROUND(ROUND(H29,1)*ROUND(G29,1),1)</f>
        <v>0</v>
      </c>
      <c r="O29">
        <f>(I29*21)/100</f>
        <v>0</v>
      </c>
      <c r="P29" t="s">
        <v>27</v>
      </c>
    </row>
    <row r="30" spans="1:16" ht="25.5" x14ac:dyDescent="0.2">
      <c r="A30" s="26" t="s">
        <v>52</v>
      </c>
      <c r="E30" s="27" t="s">
        <v>126</v>
      </c>
      <c r="H30" s="49"/>
    </row>
    <row r="31" spans="1:16" x14ac:dyDescent="0.2">
      <c r="A31" s="30" t="s">
        <v>54</v>
      </c>
      <c r="E31" s="29" t="s">
        <v>134</v>
      </c>
      <c r="H31" s="49"/>
    </row>
    <row r="32" spans="1:16" ht="25.5" x14ac:dyDescent="0.2">
      <c r="A32" s="17" t="s">
        <v>47</v>
      </c>
      <c r="B32" s="22" t="s">
        <v>69</v>
      </c>
      <c r="C32" s="22" t="s">
        <v>135</v>
      </c>
      <c r="D32" s="17" t="s">
        <v>49</v>
      </c>
      <c r="E32" s="23" t="s">
        <v>136</v>
      </c>
      <c r="F32" s="24" t="s">
        <v>110</v>
      </c>
      <c r="G32" s="25">
        <v>1245.7</v>
      </c>
      <c r="H32" s="48"/>
      <c r="I32" s="25">
        <f>ROUND(ROUND(H32,1)*ROUND(G32,1),1)</f>
        <v>0</v>
      </c>
      <c r="O32">
        <f>(I32*21)/100</f>
        <v>0</v>
      </c>
      <c r="P32" t="s">
        <v>27</v>
      </c>
    </row>
    <row r="33" spans="1:16" ht="25.5" x14ac:dyDescent="0.2">
      <c r="A33" s="26" t="s">
        <v>52</v>
      </c>
      <c r="E33" s="27" t="s">
        <v>126</v>
      </c>
      <c r="H33" s="49"/>
    </row>
    <row r="34" spans="1:16" x14ac:dyDescent="0.2">
      <c r="A34" s="30" t="s">
        <v>54</v>
      </c>
      <c r="E34" s="29" t="s">
        <v>137</v>
      </c>
      <c r="H34" s="49"/>
    </row>
    <row r="35" spans="1:16" x14ac:dyDescent="0.2">
      <c r="A35" s="17" t="s">
        <v>47</v>
      </c>
      <c r="B35" s="22" t="s">
        <v>42</v>
      </c>
      <c r="C35" s="22" t="s">
        <v>138</v>
      </c>
      <c r="D35" s="17" t="s">
        <v>49</v>
      </c>
      <c r="E35" s="23" t="s">
        <v>139</v>
      </c>
      <c r="F35" s="24" t="s">
        <v>140</v>
      </c>
      <c r="G35" s="25">
        <v>4</v>
      </c>
      <c r="H35" s="48"/>
      <c r="I35" s="25">
        <f>ROUND(ROUND(H35,1)*ROUND(G35,1),1)</f>
        <v>0</v>
      </c>
      <c r="O35">
        <f>(I35*21)/100</f>
        <v>0</v>
      </c>
      <c r="P35" t="s">
        <v>27</v>
      </c>
    </row>
    <row r="36" spans="1:16" ht="38.25" x14ac:dyDescent="0.2">
      <c r="A36" s="26" t="s">
        <v>52</v>
      </c>
      <c r="E36" s="27" t="s">
        <v>141</v>
      </c>
      <c r="H36" s="49"/>
    </row>
    <row r="37" spans="1:16" x14ac:dyDescent="0.2">
      <c r="A37" s="30" t="s">
        <v>54</v>
      </c>
      <c r="E37" s="29" t="s">
        <v>142</v>
      </c>
      <c r="H37" s="49"/>
    </row>
    <row r="38" spans="1:16" x14ac:dyDescent="0.2">
      <c r="A38" s="17" t="s">
        <v>47</v>
      </c>
      <c r="B38" s="22" t="s">
        <v>44</v>
      </c>
      <c r="C38" s="22" t="s">
        <v>143</v>
      </c>
      <c r="D38" s="17" t="s">
        <v>49</v>
      </c>
      <c r="E38" s="23" t="s">
        <v>144</v>
      </c>
      <c r="F38" s="24" t="s">
        <v>140</v>
      </c>
      <c r="G38" s="25">
        <v>4</v>
      </c>
      <c r="H38" s="48"/>
      <c r="I38" s="25">
        <f>ROUND(ROUND(H38,1)*ROUND(G38,1),1)</f>
        <v>0</v>
      </c>
      <c r="O38">
        <f>(I38*21)/100</f>
        <v>0</v>
      </c>
      <c r="P38" t="s">
        <v>27</v>
      </c>
    </row>
    <row r="39" spans="1:16" ht="25.5" x14ac:dyDescent="0.2">
      <c r="A39" s="26" t="s">
        <v>52</v>
      </c>
      <c r="E39" s="27" t="s">
        <v>145</v>
      </c>
      <c r="H39" s="49"/>
    </row>
    <row r="40" spans="1:16" x14ac:dyDescent="0.2">
      <c r="A40" s="30" t="s">
        <v>54</v>
      </c>
      <c r="E40" s="29" t="s">
        <v>49</v>
      </c>
      <c r="H40" s="49"/>
    </row>
    <row r="41" spans="1:16" x14ac:dyDescent="0.2">
      <c r="A41" s="17" t="s">
        <v>47</v>
      </c>
      <c r="B41" s="22" t="s">
        <v>76</v>
      </c>
      <c r="C41" s="22" t="s">
        <v>146</v>
      </c>
      <c r="D41" s="17" t="s">
        <v>49</v>
      </c>
      <c r="E41" s="23" t="s">
        <v>147</v>
      </c>
      <c r="F41" s="24" t="s">
        <v>148</v>
      </c>
      <c r="G41" s="25">
        <v>90</v>
      </c>
      <c r="H41" s="48"/>
      <c r="I41" s="25">
        <f>ROUND(ROUND(H41,1)*ROUND(G41,1),1)</f>
        <v>0</v>
      </c>
      <c r="O41">
        <f>(I41*21)/100</f>
        <v>0</v>
      </c>
      <c r="P41" t="s">
        <v>27</v>
      </c>
    </row>
    <row r="42" spans="1:16" x14ac:dyDescent="0.2">
      <c r="A42" s="26" t="s">
        <v>52</v>
      </c>
      <c r="E42" s="27" t="s">
        <v>149</v>
      </c>
      <c r="H42" s="49"/>
    </row>
    <row r="43" spans="1:16" x14ac:dyDescent="0.2">
      <c r="A43" s="30" t="s">
        <v>54</v>
      </c>
      <c r="E43" s="29" t="s">
        <v>49</v>
      </c>
      <c r="H43" s="49"/>
    </row>
    <row r="44" spans="1:16" x14ac:dyDescent="0.2">
      <c r="A44" s="17" t="s">
        <v>47</v>
      </c>
      <c r="B44" s="22" t="s">
        <v>79</v>
      </c>
      <c r="C44" s="22" t="s">
        <v>150</v>
      </c>
      <c r="D44" s="17" t="s">
        <v>49</v>
      </c>
      <c r="E44" s="23" t="s">
        <v>151</v>
      </c>
      <c r="F44" s="24" t="s">
        <v>152</v>
      </c>
      <c r="G44" s="25">
        <v>90</v>
      </c>
      <c r="H44" s="48"/>
      <c r="I44" s="25">
        <f>ROUND(ROUND(H44,1)*ROUND(G44,1),1)</f>
        <v>0</v>
      </c>
      <c r="O44">
        <f>(I44*21)/100</f>
        <v>0</v>
      </c>
      <c r="P44" t="s">
        <v>27</v>
      </c>
    </row>
    <row r="45" spans="1:16" x14ac:dyDescent="0.2">
      <c r="A45" s="26" t="s">
        <v>52</v>
      </c>
      <c r="E45" s="27" t="s">
        <v>149</v>
      </c>
      <c r="H45" s="49"/>
    </row>
    <row r="46" spans="1:16" x14ac:dyDescent="0.2">
      <c r="A46" s="30" t="s">
        <v>54</v>
      </c>
      <c r="E46" s="29" t="s">
        <v>49</v>
      </c>
      <c r="H46" s="49"/>
    </row>
    <row r="47" spans="1:16" x14ac:dyDescent="0.2">
      <c r="A47" s="17" t="s">
        <v>47</v>
      </c>
      <c r="B47" s="22" t="s">
        <v>82</v>
      </c>
      <c r="C47" s="22" t="s">
        <v>153</v>
      </c>
      <c r="D47" s="17" t="s">
        <v>49</v>
      </c>
      <c r="E47" s="23" t="s">
        <v>154</v>
      </c>
      <c r="F47" s="24" t="s">
        <v>140</v>
      </c>
      <c r="G47" s="25">
        <v>7.7</v>
      </c>
      <c r="H47" s="48"/>
      <c r="I47" s="25">
        <f>ROUND(ROUND(H47,1)*ROUND(G47,1),1)</f>
        <v>0</v>
      </c>
      <c r="O47">
        <f>(I47*21)/100</f>
        <v>0</v>
      </c>
      <c r="P47" t="s">
        <v>27</v>
      </c>
    </row>
    <row r="48" spans="1:16" ht="25.5" x14ac:dyDescent="0.2">
      <c r="A48" s="26" t="s">
        <v>52</v>
      </c>
      <c r="E48" s="27" t="s">
        <v>155</v>
      </c>
      <c r="H48" s="49"/>
    </row>
    <row r="49" spans="1:16" x14ac:dyDescent="0.2">
      <c r="A49" s="30" t="s">
        <v>54</v>
      </c>
      <c r="E49" s="29" t="s">
        <v>156</v>
      </c>
      <c r="H49" s="49"/>
    </row>
    <row r="50" spans="1:16" x14ac:dyDescent="0.2">
      <c r="A50" s="17" t="s">
        <v>47</v>
      </c>
      <c r="B50" s="22" t="s">
        <v>85</v>
      </c>
      <c r="C50" s="22" t="s">
        <v>157</v>
      </c>
      <c r="D50" s="17" t="s">
        <v>49</v>
      </c>
      <c r="E50" s="23" t="s">
        <v>158</v>
      </c>
      <c r="F50" s="24" t="s">
        <v>159</v>
      </c>
      <c r="G50" s="25">
        <v>103</v>
      </c>
      <c r="H50" s="48"/>
      <c r="I50" s="25">
        <f>ROUND(ROUND(H50,1)*ROUND(G50,1),1)</f>
        <v>0</v>
      </c>
      <c r="O50">
        <f>(I50*21)/100</f>
        <v>0</v>
      </c>
      <c r="P50" t="s">
        <v>27</v>
      </c>
    </row>
    <row r="51" spans="1:16" x14ac:dyDescent="0.2">
      <c r="A51" s="26" t="s">
        <v>52</v>
      </c>
      <c r="E51" s="27" t="s">
        <v>160</v>
      </c>
      <c r="H51" s="49"/>
    </row>
    <row r="52" spans="1:16" x14ac:dyDescent="0.2">
      <c r="A52" s="30" t="s">
        <v>54</v>
      </c>
      <c r="E52" s="29" t="s">
        <v>49</v>
      </c>
      <c r="H52" s="49"/>
    </row>
    <row r="53" spans="1:16" x14ac:dyDescent="0.2">
      <c r="A53" s="17" t="s">
        <v>47</v>
      </c>
      <c r="B53" s="22" t="s">
        <v>88</v>
      </c>
      <c r="C53" s="22" t="s">
        <v>161</v>
      </c>
      <c r="D53" s="17" t="s">
        <v>49</v>
      </c>
      <c r="E53" s="23" t="s">
        <v>162</v>
      </c>
      <c r="F53" s="24" t="s">
        <v>159</v>
      </c>
      <c r="G53" s="25">
        <v>85.8</v>
      </c>
      <c r="H53" s="48"/>
      <c r="I53" s="25">
        <f>ROUND(ROUND(H53,1)*ROUND(G53,1),1)</f>
        <v>0</v>
      </c>
      <c r="O53">
        <f>(I53*21)/100</f>
        <v>0</v>
      </c>
      <c r="P53" t="s">
        <v>27</v>
      </c>
    </row>
    <row r="54" spans="1:16" ht="25.5" x14ac:dyDescent="0.2">
      <c r="A54" s="26" t="s">
        <v>52</v>
      </c>
      <c r="E54" s="27" t="s">
        <v>163</v>
      </c>
      <c r="H54" s="49"/>
    </row>
    <row r="55" spans="1:16" x14ac:dyDescent="0.2">
      <c r="A55" s="30" t="s">
        <v>54</v>
      </c>
      <c r="E55" s="29" t="s">
        <v>164</v>
      </c>
      <c r="H55" s="49"/>
    </row>
    <row r="56" spans="1:16" x14ac:dyDescent="0.2">
      <c r="A56" s="17" t="s">
        <v>47</v>
      </c>
      <c r="B56" s="22" t="s">
        <v>91</v>
      </c>
      <c r="C56" s="22" t="s">
        <v>165</v>
      </c>
      <c r="D56" s="17" t="s">
        <v>49</v>
      </c>
      <c r="E56" s="23" t="s">
        <v>166</v>
      </c>
      <c r="F56" s="24" t="s">
        <v>159</v>
      </c>
      <c r="G56" s="25">
        <v>1967.3</v>
      </c>
      <c r="H56" s="48"/>
      <c r="I56" s="25">
        <f>ROUND(ROUND(H56,1)*ROUND(G56,1),1)</f>
        <v>0</v>
      </c>
      <c r="O56">
        <f>(I56*21)/100</f>
        <v>0</v>
      </c>
      <c r="P56" t="s">
        <v>27</v>
      </c>
    </row>
    <row r="57" spans="1:16" ht="25.5" x14ac:dyDescent="0.2">
      <c r="A57" s="26" t="s">
        <v>52</v>
      </c>
      <c r="E57" s="27" t="s">
        <v>167</v>
      </c>
      <c r="H57" s="49"/>
    </row>
    <row r="58" spans="1:16" x14ac:dyDescent="0.2">
      <c r="A58" s="30" t="s">
        <v>54</v>
      </c>
      <c r="E58" s="29" t="s">
        <v>49</v>
      </c>
      <c r="H58" s="49"/>
    </row>
    <row r="59" spans="1:16" x14ac:dyDescent="0.2">
      <c r="A59" s="17" t="s">
        <v>47</v>
      </c>
      <c r="B59" s="22" t="s">
        <v>94</v>
      </c>
      <c r="C59" s="22" t="s">
        <v>168</v>
      </c>
      <c r="D59" s="17" t="s">
        <v>49</v>
      </c>
      <c r="E59" s="23" t="s">
        <v>169</v>
      </c>
      <c r="F59" s="24" t="s">
        <v>159</v>
      </c>
      <c r="G59" s="25">
        <v>1967.3</v>
      </c>
      <c r="H59" s="48"/>
      <c r="I59" s="25">
        <f>ROUND(ROUND(H59,1)*ROUND(G59,1),1)</f>
        <v>0</v>
      </c>
      <c r="O59">
        <f>(I59*21)/100</f>
        <v>0</v>
      </c>
      <c r="P59" t="s">
        <v>27</v>
      </c>
    </row>
    <row r="60" spans="1:16" x14ac:dyDescent="0.2">
      <c r="A60" s="26" t="s">
        <v>52</v>
      </c>
      <c r="E60" s="27" t="s">
        <v>160</v>
      </c>
      <c r="H60" s="49"/>
    </row>
    <row r="61" spans="1:16" x14ac:dyDescent="0.2">
      <c r="A61" s="30" t="s">
        <v>54</v>
      </c>
      <c r="E61" s="29" t="s">
        <v>49</v>
      </c>
      <c r="H61" s="49"/>
    </row>
    <row r="62" spans="1:16" x14ac:dyDescent="0.2">
      <c r="A62" s="17" t="s">
        <v>47</v>
      </c>
      <c r="B62" s="22" t="s">
        <v>97</v>
      </c>
      <c r="C62" s="22" t="s">
        <v>170</v>
      </c>
      <c r="D62" s="17" t="s">
        <v>49</v>
      </c>
      <c r="E62" s="23" t="s">
        <v>171</v>
      </c>
      <c r="F62" s="24" t="s">
        <v>159</v>
      </c>
      <c r="G62" s="25">
        <v>27.7</v>
      </c>
      <c r="H62" s="48"/>
      <c r="I62" s="25">
        <f>ROUND(ROUND(H62,1)*ROUND(G62,1),1)</f>
        <v>0</v>
      </c>
      <c r="O62">
        <f>(I62*21)/100</f>
        <v>0</v>
      </c>
      <c r="P62" t="s">
        <v>27</v>
      </c>
    </row>
    <row r="63" spans="1:16" x14ac:dyDescent="0.2">
      <c r="A63" s="26" t="s">
        <v>52</v>
      </c>
      <c r="E63" s="27" t="s">
        <v>172</v>
      </c>
      <c r="H63" s="49"/>
    </row>
    <row r="64" spans="1:16" x14ac:dyDescent="0.2">
      <c r="A64" s="30" t="s">
        <v>54</v>
      </c>
      <c r="E64" s="29" t="s">
        <v>173</v>
      </c>
      <c r="H64" s="49"/>
    </row>
    <row r="65" spans="1:16" x14ac:dyDescent="0.2">
      <c r="A65" s="17" t="s">
        <v>47</v>
      </c>
      <c r="B65" s="22" t="s">
        <v>100</v>
      </c>
      <c r="C65" s="22" t="s">
        <v>174</v>
      </c>
      <c r="D65" s="17" t="s">
        <v>49</v>
      </c>
      <c r="E65" s="23" t="s">
        <v>175</v>
      </c>
      <c r="F65" s="24" t="s">
        <v>159</v>
      </c>
      <c r="G65" s="25">
        <v>267.5</v>
      </c>
      <c r="H65" s="48"/>
      <c r="I65" s="25">
        <f>ROUND(ROUND(H65,1)*ROUND(G65,1),1)</f>
        <v>0</v>
      </c>
      <c r="O65">
        <f>(I65*21)/100</f>
        <v>0</v>
      </c>
      <c r="P65" t="s">
        <v>27</v>
      </c>
    </row>
    <row r="66" spans="1:16" ht="25.5" x14ac:dyDescent="0.2">
      <c r="A66" s="26" t="s">
        <v>52</v>
      </c>
      <c r="E66" s="27" t="s">
        <v>167</v>
      </c>
      <c r="H66" s="49"/>
    </row>
    <row r="67" spans="1:16" x14ac:dyDescent="0.2">
      <c r="A67" s="30" t="s">
        <v>54</v>
      </c>
      <c r="E67" s="29" t="s">
        <v>49</v>
      </c>
      <c r="H67" s="49"/>
    </row>
    <row r="68" spans="1:16" x14ac:dyDescent="0.2">
      <c r="A68" s="17" t="s">
        <v>47</v>
      </c>
      <c r="B68" s="22" t="s">
        <v>176</v>
      </c>
      <c r="C68" s="22" t="s">
        <v>177</v>
      </c>
      <c r="D68" s="17" t="s">
        <v>49</v>
      </c>
      <c r="E68" s="23" t="s">
        <v>178</v>
      </c>
      <c r="F68" s="24" t="s">
        <v>159</v>
      </c>
      <c r="G68" s="25">
        <v>295.2</v>
      </c>
      <c r="H68" s="48"/>
      <c r="I68" s="25">
        <f>ROUND(ROUND(H68,1)*ROUND(G68,1),1)</f>
        <v>0</v>
      </c>
      <c r="O68">
        <f>(I68*21)/100</f>
        <v>0</v>
      </c>
      <c r="P68" t="s">
        <v>27</v>
      </c>
    </row>
    <row r="69" spans="1:16" x14ac:dyDescent="0.2">
      <c r="A69" s="26" t="s">
        <v>52</v>
      </c>
      <c r="E69" s="27" t="s">
        <v>179</v>
      </c>
      <c r="H69" s="49"/>
    </row>
    <row r="70" spans="1:16" x14ac:dyDescent="0.2">
      <c r="A70" s="30" t="s">
        <v>54</v>
      </c>
      <c r="E70" s="29" t="s">
        <v>180</v>
      </c>
      <c r="H70" s="49"/>
    </row>
    <row r="71" spans="1:16" x14ac:dyDescent="0.2">
      <c r="A71" s="17" t="s">
        <v>47</v>
      </c>
      <c r="B71" s="22" t="s">
        <v>181</v>
      </c>
      <c r="C71" s="22" t="s">
        <v>182</v>
      </c>
      <c r="D71" s="17" t="s">
        <v>49</v>
      </c>
      <c r="E71" s="23" t="s">
        <v>183</v>
      </c>
      <c r="F71" s="24" t="s">
        <v>110</v>
      </c>
      <c r="G71" s="25">
        <v>4596.6000000000004</v>
      </c>
      <c r="H71" s="48"/>
      <c r="I71" s="25">
        <f>ROUND(ROUND(H71,1)*ROUND(G71,1),1)</f>
        <v>0</v>
      </c>
      <c r="O71">
        <f>(I71*21)/100</f>
        <v>0</v>
      </c>
      <c r="P71" t="s">
        <v>27</v>
      </c>
    </row>
    <row r="72" spans="1:16" ht="25.5" x14ac:dyDescent="0.2">
      <c r="A72" s="26" t="s">
        <v>52</v>
      </c>
      <c r="E72" s="27" t="s">
        <v>184</v>
      </c>
      <c r="H72" s="49"/>
    </row>
    <row r="73" spans="1:16" x14ac:dyDescent="0.2">
      <c r="A73" s="30" t="s">
        <v>54</v>
      </c>
      <c r="E73" s="29" t="s">
        <v>49</v>
      </c>
      <c r="H73" s="49"/>
    </row>
    <row r="74" spans="1:16" x14ac:dyDescent="0.2">
      <c r="A74" s="17" t="s">
        <v>47</v>
      </c>
      <c r="B74" s="22" t="s">
        <v>185</v>
      </c>
      <c r="C74" s="22" t="s">
        <v>186</v>
      </c>
      <c r="D74" s="17" t="s">
        <v>49</v>
      </c>
      <c r="E74" s="23" t="s">
        <v>187</v>
      </c>
      <c r="F74" s="24" t="s">
        <v>110</v>
      </c>
      <c r="G74" s="25">
        <v>4595.6000000000004</v>
      </c>
      <c r="H74" s="48"/>
      <c r="I74" s="25">
        <f>ROUND(ROUND(H74,1)*ROUND(G74,1),1)</f>
        <v>0</v>
      </c>
      <c r="O74">
        <f>(I74*21)/100</f>
        <v>0</v>
      </c>
      <c r="P74" t="s">
        <v>27</v>
      </c>
    </row>
    <row r="75" spans="1:16" ht="25.5" x14ac:dyDescent="0.2">
      <c r="A75" s="26" t="s">
        <v>52</v>
      </c>
      <c r="E75" s="27" t="s">
        <v>184</v>
      </c>
      <c r="H75" s="49"/>
    </row>
    <row r="76" spans="1:16" x14ac:dyDescent="0.2">
      <c r="A76" s="30" t="s">
        <v>54</v>
      </c>
      <c r="E76" s="29" t="s">
        <v>49</v>
      </c>
      <c r="H76" s="49"/>
    </row>
    <row r="77" spans="1:16" x14ac:dyDescent="0.2">
      <c r="A77" s="17" t="s">
        <v>47</v>
      </c>
      <c r="B77" s="22" t="s">
        <v>188</v>
      </c>
      <c r="C77" s="22" t="s">
        <v>189</v>
      </c>
      <c r="D77" s="17" t="s">
        <v>49</v>
      </c>
      <c r="E77" s="23" t="s">
        <v>190</v>
      </c>
      <c r="F77" s="24" t="s">
        <v>159</v>
      </c>
      <c r="G77" s="25">
        <v>2262.4</v>
      </c>
      <c r="H77" s="48"/>
      <c r="I77" s="25">
        <f>ROUND(ROUND(H77,1)*ROUND(G77,1),1)</f>
        <v>0</v>
      </c>
      <c r="O77">
        <f>(I77*21)/100</f>
        <v>0</v>
      </c>
      <c r="P77" t="s">
        <v>27</v>
      </c>
    </row>
    <row r="78" spans="1:16" ht="25.5" x14ac:dyDescent="0.2">
      <c r="A78" s="26" t="s">
        <v>52</v>
      </c>
      <c r="E78" s="27" t="s">
        <v>191</v>
      </c>
      <c r="H78" s="49"/>
    </row>
    <row r="79" spans="1:16" x14ac:dyDescent="0.2">
      <c r="A79" s="30" t="s">
        <v>54</v>
      </c>
      <c r="E79" s="29" t="s">
        <v>192</v>
      </c>
      <c r="H79" s="49"/>
    </row>
    <row r="80" spans="1:16" x14ac:dyDescent="0.2">
      <c r="A80" s="17" t="s">
        <v>47</v>
      </c>
      <c r="B80" s="22" t="s">
        <v>193</v>
      </c>
      <c r="C80" s="22" t="s">
        <v>194</v>
      </c>
      <c r="D80" s="17" t="s">
        <v>18</v>
      </c>
      <c r="E80" s="23" t="s">
        <v>195</v>
      </c>
      <c r="F80" s="24" t="s">
        <v>159</v>
      </c>
      <c r="G80" s="25">
        <v>434.6</v>
      </c>
      <c r="H80" s="48"/>
      <c r="I80" s="25">
        <f>ROUND(ROUND(H80,1)*ROUND(G80,1),1)</f>
        <v>0</v>
      </c>
      <c r="O80">
        <f>(I80*21)/100</f>
        <v>0</v>
      </c>
      <c r="P80" t="s">
        <v>27</v>
      </c>
    </row>
    <row r="81" spans="1:16" ht="25.5" x14ac:dyDescent="0.2">
      <c r="A81" s="26" t="s">
        <v>52</v>
      </c>
      <c r="E81" s="27" t="s">
        <v>196</v>
      </c>
      <c r="H81" s="49"/>
    </row>
    <row r="82" spans="1:16" x14ac:dyDescent="0.2">
      <c r="A82" s="30" t="s">
        <v>54</v>
      </c>
      <c r="E82" s="29" t="s">
        <v>197</v>
      </c>
      <c r="H82" s="49"/>
    </row>
    <row r="83" spans="1:16" x14ac:dyDescent="0.2">
      <c r="A83" s="17" t="s">
        <v>47</v>
      </c>
      <c r="B83" s="22" t="s">
        <v>198</v>
      </c>
      <c r="C83" s="22" t="s">
        <v>194</v>
      </c>
      <c r="D83" s="17" t="s">
        <v>199</v>
      </c>
      <c r="E83" s="23" t="s">
        <v>195</v>
      </c>
      <c r="F83" s="24" t="s">
        <v>159</v>
      </c>
      <c r="G83" s="25">
        <v>1728</v>
      </c>
      <c r="H83" s="48"/>
      <c r="I83" s="25">
        <f>ROUND(ROUND(H83,1)*ROUND(G83,1),1)</f>
        <v>0</v>
      </c>
      <c r="O83">
        <f>(I83*21)/100</f>
        <v>0</v>
      </c>
      <c r="P83" t="s">
        <v>27</v>
      </c>
    </row>
    <row r="84" spans="1:16" ht="25.5" x14ac:dyDescent="0.2">
      <c r="A84" s="26" t="s">
        <v>52</v>
      </c>
      <c r="E84" s="27" t="s">
        <v>200</v>
      </c>
      <c r="H84" s="49"/>
    </row>
    <row r="85" spans="1:16" x14ac:dyDescent="0.2">
      <c r="A85" s="30" t="s">
        <v>54</v>
      </c>
      <c r="E85" s="29" t="s">
        <v>201</v>
      </c>
      <c r="H85" s="49"/>
    </row>
    <row r="86" spans="1:16" x14ac:dyDescent="0.2">
      <c r="A86" s="17" t="s">
        <v>47</v>
      </c>
      <c r="B86" s="22" t="s">
        <v>202</v>
      </c>
      <c r="C86" s="22" t="s">
        <v>203</v>
      </c>
      <c r="D86" s="17" t="s">
        <v>18</v>
      </c>
      <c r="E86" s="23" t="s">
        <v>204</v>
      </c>
      <c r="F86" s="24" t="s">
        <v>159</v>
      </c>
      <c r="G86" s="25">
        <v>2690.7</v>
      </c>
      <c r="H86" s="48"/>
      <c r="I86" s="25">
        <f>ROUND(ROUND(H86,1)*ROUND(G86,1),1)</f>
        <v>0</v>
      </c>
      <c r="O86">
        <f>(I86*21)/100</f>
        <v>0</v>
      </c>
      <c r="P86" t="s">
        <v>27</v>
      </c>
    </row>
    <row r="87" spans="1:16" ht="25.5" x14ac:dyDescent="0.2">
      <c r="A87" s="26" t="s">
        <v>52</v>
      </c>
      <c r="E87" s="27" t="s">
        <v>205</v>
      </c>
      <c r="H87" s="49"/>
    </row>
    <row r="88" spans="1:16" ht="25.5" x14ac:dyDescent="0.2">
      <c r="A88" s="30" t="s">
        <v>54</v>
      </c>
      <c r="E88" s="29" t="s">
        <v>206</v>
      </c>
      <c r="H88" s="49"/>
    </row>
    <row r="89" spans="1:16" x14ac:dyDescent="0.2">
      <c r="A89" s="17" t="s">
        <v>47</v>
      </c>
      <c r="B89" s="22" t="s">
        <v>207</v>
      </c>
      <c r="C89" s="22" t="s">
        <v>203</v>
      </c>
      <c r="D89" s="17" t="s">
        <v>199</v>
      </c>
      <c r="E89" s="23" t="s">
        <v>204</v>
      </c>
      <c r="F89" s="24" t="s">
        <v>159</v>
      </c>
      <c r="G89" s="25">
        <v>2256.1</v>
      </c>
      <c r="H89" s="48"/>
      <c r="I89" s="25">
        <f>ROUND(ROUND(H89,1)*ROUND(G89,1),1)</f>
        <v>0</v>
      </c>
      <c r="O89">
        <f>(I89*21)/100</f>
        <v>0</v>
      </c>
      <c r="P89" t="s">
        <v>27</v>
      </c>
    </row>
    <row r="90" spans="1:16" ht="25.5" x14ac:dyDescent="0.2">
      <c r="A90" s="26" t="s">
        <v>52</v>
      </c>
      <c r="E90" s="27" t="s">
        <v>208</v>
      </c>
      <c r="H90" s="49"/>
    </row>
    <row r="91" spans="1:16" ht="25.5" x14ac:dyDescent="0.2">
      <c r="A91" s="30" t="s">
        <v>54</v>
      </c>
      <c r="E91" s="29" t="s">
        <v>209</v>
      </c>
      <c r="H91" s="49"/>
    </row>
    <row r="92" spans="1:16" x14ac:dyDescent="0.2">
      <c r="A92" s="17" t="s">
        <v>47</v>
      </c>
      <c r="B92" s="22" t="s">
        <v>210</v>
      </c>
      <c r="C92" s="22" t="s">
        <v>211</v>
      </c>
      <c r="D92" s="17" t="s">
        <v>49</v>
      </c>
      <c r="E92" s="23" t="s">
        <v>212</v>
      </c>
      <c r="F92" s="24" t="s">
        <v>213</v>
      </c>
      <c r="G92" s="25">
        <v>3456</v>
      </c>
      <c r="H92" s="48"/>
      <c r="I92" s="25">
        <f>ROUND(ROUND(H92,1)*ROUND(G92,1),1)</f>
        <v>0</v>
      </c>
      <c r="O92">
        <f>(I92*21)/100</f>
        <v>0</v>
      </c>
      <c r="P92" t="s">
        <v>27</v>
      </c>
    </row>
    <row r="93" spans="1:16" x14ac:dyDescent="0.2">
      <c r="A93" s="26" t="s">
        <v>52</v>
      </c>
      <c r="E93" s="27" t="s">
        <v>214</v>
      </c>
      <c r="H93" s="49"/>
    </row>
    <row r="94" spans="1:16" x14ac:dyDescent="0.2">
      <c r="A94" s="30" t="s">
        <v>54</v>
      </c>
      <c r="E94" s="29" t="s">
        <v>215</v>
      </c>
      <c r="H94" s="49"/>
    </row>
    <row r="95" spans="1:16" x14ac:dyDescent="0.2">
      <c r="A95" s="17" t="s">
        <v>47</v>
      </c>
      <c r="B95" s="22" t="s">
        <v>216</v>
      </c>
      <c r="C95" s="22" t="s">
        <v>217</v>
      </c>
      <c r="D95" s="17" t="s">
        <v>18</v>
      </c>
      <c r="E95" s="23" t="s">
        <v>218</v>
      </c>
      <c r="F95" s="24" t="s">
        <v>159</v>
      </c>
      <c r="G95" s="25">
        <v>397.8</v>
      </c>
      <c r="H95" s="48"/>
      <c r="I95" s="25">
        <f>ROUND(ROUND(H95,1)*ROUND(G95,1),1)</f>
        <v>0</v>
      </c>
      <c r="O95">
        <f>(I95*21)/100</f>
        <v>0</v>
      </c>
      <c r="P95" t="s">
        <v>27</v>
      </c>
    </row>
    <row r="96" spans="1:16" ht="25.5" x14ac:dyDescent="0.2">
      <c r="A96" s="26" t="s">
        <v>52</v>
      </c>
      <c r="E96" s="27" t="s">
        <v>219</v>
      </c>
      <c r="H96" s="49"/>
    </row>
    <row r="97" spans="1:16" x14ac:dyDescent="0.2">
      <c r="A97" s="30" t="s">
        <v>54</v>
      </c>
      <c r="E97" s="29" t="s">
        <v>49</v>
      </c>
      <c r="H97" s="49"/>
    </row>
    <row r="98" spans="1:16" x14ac:dyDescent="0.2">
      <c r="A98" s="17" t="s">
        <v>47</v>
      </c>
      <c r="B98" s="22" t="s">
        <v>220</v>
      </c>
      <c r="C98" s="22" t="s">
        <v>217</v>
      </c>
      <c r="D98" s="17" t="s">
        <v>199</v>
      </c>
      <c r="E98" s="23" t="s">
        <v>218</v>
      </c>
      <c r="F98" s="24" t="s">
        <v>159</v>
      </c>
      <c r="G98" s="25">
        <v>941.5</v>
      </c>
      <c r="H98" s="48"/>
      <c r="I98" s="25">
        <f>ROUND(ROUND(H98,1)*ROUND(G98,1),1)</f>
        <v>0</v>
      </c>
      <c r="O98">
        <f>(I98*21)/100</f>
        <v>0</v>
      </c>
      <c r="P98" t="s">
        <v>27</v>
      </c>
    </row>
    <row r="99" spans="1:16" ht="25.5" x14ac:dyDescent="0.2">
      <c r="A99" s="26" t="s">
        <v>52</v>
      </c>
      <c r="E99" s="27" t="s">
        <v>221</v>
      </c>
      <c r="H99" s="49"/>
    </row>
    <row r="100" spans="1:16" x14ac:dyDescent="0.2">
      <c r="A100" s="30" t="s">
        <v>54</v>
      </c>
      <c r="E100" s="29" t="s">
        <v>49</v>
      </c>
      <c r="H100" s="49"/>
    </row>
    <row r="101" spans="1:16" x14ac:dyDescent="0.2">
      <c r="A101" s="17" t="s">
        <v>222</v>
      </c>
      <c r="B101" s="22" t="s">
        <v>223</v>
      </c>
      <c r="C101" s="22" t="s">
        <v>224</v>
      </c>
      <c r="D101" s="17" t="s">
        <v>49</v>
      </c>
      <c r="E101" s="23" t="s">
        <v>225</v>
      </c>
      <c r="F101" s="24" t="s">
        <v>213</v>
      </c>
      <c r="G101" s="25">
        <v>1741.8</v>
      </c>
      <c r="H101" s="48"/>
      <c r="I101" s="25">
        <f>ROUND(ROUND(H101,1)*ROUND(G101,1),1)</f>
        <v>0</v>
      </c>
      <c r="O101">
        <f>(I101*21)/100</f>
        <v>0</v>
      </c>
      <c r="P101" t="s">
        <v>27</v>
      </c>
    </row>
    <row r="102" spans="1:16" x14ac:dyDescent="0.2">
      <c r="A102" s="26" t="s">
        <v>52</v>
      </c>
      <c r="E102" s="27" t="s">
        <v>226</v>
      </c>
      <c r="H102" s="49"/>
    </row>
    <row r="103" spans="1:16" x14ac:dyDescent="0.2">
      <c r="A103" s="30" t="s">
        <v>54</v>
      </c>
      <c r="E103" s="29" t="s">
        <v>227</v>
      </c>
      <c r="H103" s="49"/>
    </row>
    <row r="104" spans="1:16" ht="25.5" x14ac:dyDescent="0.2">
      <c r="A104" s="17" t="s">
        <v>47</v>
      </c>
      <c r="B104" s="22" t="s">
        <v>228</v>
      </c>
      <c r="C104" s="22" t="s">
        <v>229</v>
      </c>
      <c r="D104" s="17" t="s">
        <v>18</v>
      </c>
      <c r="E104" s="23" t="s">
        <v>230</v>
      </c>
      <c r="F104" s="24" t="s">
        <v>159</v>
      </c>
      <c r="G104" s="25">
        <v>36.799999999999997</v>
      </c>
      <c r="H104" s="48"/>
      <c r="I104" s="25">
        <f>ROUND(ROUND(H104,1)*ROUND(G104,1),1)</f>
        <v>0</v>
      </c>
      <c r="O104">
        <f>(I104*21)/100</f>
        <v>0</v>
      </c>
      <c r="P104" t="s">
        <v>27</v>
      </c>
    </row>
    <row r="105" spans="1:16" ht="25.5" x14ac:dyDescent="0.2">
      <c r="A105" s="26" t="s">
        <v>52</v>
      </c>
      <c r="E105" s="27" t="s">
        <v>231</v>
      </c>
      <c r="H105" s="49"/>
    </row>
    <row r="106" spans="1:16" x14ac:dyDescent="0.2">
      <c r="A106" s="30" t="s">
        <v>54</v>
      </c>
      <c r="E106" s="29" t="s">
        <v>49</v>
      </c>
      <c r="H106" s="49"/>
    </row>
    <row r="107" spans="1:16" ht="25.5" x14ac:dyDescent="0.2">
      <c r="A107" s="17" t="s">
        <v>47</v>
      </c>
      <c r="B107" s="22" t="s">
        <v>232</v>
      </c>
      <c r="C107" s="22" t="s">
        <v>229</v>
      </c>
      <c r="D107" s="17" t="s">
        <v>199</v>
      </c>
      <c r="E107" s="23" t="s">
        <v>230</v>
      </c>
      <c r="F107" s="24" t="s">
        <v>159</v>
      </c>
      <c r="G107" s="25">
        <v>124.7</v>
      </c>
      <c r="H107" s="48"/>
      <c r="I107" s="25">
        <f>ROUND(ROUND(H107,1)*ROUND(G107,1),1)</f>
        <v>0</v>
      </c>
      <c r="O107">
        <f>(I107*21)/100</f>
        <v>0</v>
      </c>
      <c r="P107" t="s">
        <v>27</v>
      </c>
    </row>
    <row r="108" spans="1:16" ht="25.5" x14ac:dyDescent="0.2">
      <c r="A108" s="26" t="s">
        <v>52</v>
      </c>
      <c r="E108" s="27" t="s">
        <v>233</v>
      </c>
      <c r="H108" s="49"/>
    </row>
    <row r="109" spans="1:16" x14ac:dyDescent="0.2">
      <c r="A109" s="30" t="s">
        <v>54</v>
      </c>
      <c r="E109" s="29" t="s">
        <v>49</v>
      </c>
      <c r="H109" s="49"/>
    </row>
    <row r="110" spans="1:16" x14ac:dyDescent="0.2">
      <c r="A110" s="17" t="s">
        <v>222</v>
      </c>
      <c r="B110" s="22" t="s">
        <v>234</v>
      </c>
      <c r="C110" s="22" t="s">
        <v>224</v>
      </c>
      <c r="D110" s="17" t="s">
        <v>49</v>
      </c>
      <c r="E110" s="23" t="s">
        <v>225</v>
      </c>
      <c r="F110" s="24" t="s">
        <v>213</v>
      </c>
      <c r="G110" s="25">
        <v>230.7</v>
      </c>
      <c r="H110" s="48"/>
      <c r="I110" s="25">
        <f>ROUND(ROUND(H110,1)*ROUND(G110,1),1)</f>
        <v>0</v>
      </c>
      <c r="O110">
        <f>(I110*21)/100</f>
        <v>0</v>
      </c>
      <c r="P110" t="s">
        <v>27</v>
      </c>
    </row>
    <row r="111" spans="1:16" x14ac:dyDescent="0.2">
      <c r="A111" s="26" t="s">
        <v>52</v>
      </c>
      <c r="E111" s="27" t="s">
        <v>235</v>
      </c>
      <c r="H111" s="49"/>
    </row>
    <row r="112" spans="1:16" x14ac:dyDescent="0.2">
      <c r="A112" s="30" t="s">
        <v>54</v>
      </c>
      <c r="E112" s="29" t="s">
        <v>236</v>
      </c>
      <c r="H112" s="49"/>
    </row>
    <row r="113" spans="1:16" x14ac:dyDescent="0.2">
      <c r="A113" s="17" t="s">
        <v>47</v>
      </c>
      <c r="B113" s="22" t="s">
        <v>237</v>
      </c>
      <c r="C113" s="22" t="s">
        <v>238</v>
      </c>
      <c r="D113" s="17" t="s">
        <v>18</v>
      </c>
      <c r="E113" s="23" t="s">
        <v>239</v>
      </c>
      <c r="F113" s="24" t="s">
        <v>159</v>
      </c>
      <c r="G113" s="25">
        <v>476.2</v>
      </c>
      <c r="H113" s="48"/>
      <c r="I113" s="25">
        <f>ROUND(ROUND(H113,1)*ROUND(G113,1),1)</f>
        <v>0</v>
      </c>
      <c r="O113">
        <f>(I113*21)/100</f>
        <v>0</v>
      </c>
      <c r="P113" t="s">
        <v>27</v>
      </c>
    </row>
    <row r="114" spans="1:16" ht="25.5" x14ac:dyDescent="0.2">
      <c r="A114" s="26" t="s">
        <v>52</v>
      </c>
      <c r="E114" s="27" t="s">
        <v>240</v>
      </c>
      <c r="H114" s="49"/>
    </row>
    <row r="115" spans="1:16" x14ac:dyDescent="0.2">
      <c r="A115" s="30" t="s">
        <v>54</v>
      </c>
      <c r="E115" s="29" t="s">
        <v>49</v>
      </c>
      <c r="H115" s="49"/>
    </row>
    <row r="116" spans="1:16" x14ac:dyDescent="0.2">
      <c r="A116" s="17" t="s">
        <v>222</v>
      </c>
      <c r="B116" s="22" t="s">
        <v>241</v>
      </c>
      <c r="C116" s="22" t="s">
        <v>242</v>
      </c>
      <c r="D116" s="17" t="s">
        <v>49</v>
      </c>
      <c r="E116" s="23" t="s">
        <v>243</v>
      </c>
      <c r="F116" s="24" t="s">
        <v>213</v>
      </c>
      <c r="G116" s="25">
        <v>952.4</v>
      </c>
      <c r="H116" s="48"/>
      <c r="I116" s="25">
        <f>ROUND(ROUND(H116,1)*ROUND(G116,1),1)</f>
        <v>0</v>
      </c>
      <c r="O116">
        <f>(I116*21)/100</f>
        <v>0</v>
      </c>
      <c r="P116" t="s">
        <v>27</v>
      </c>
    </row>
    <row r="117" spans="1:16" x14ac:dyDescent="0.2">
      <c r="A117" s="26" t="s">
        <v>52</v>
      </c>
      <c r="E117" s="27" t="s">
        <v>244</v>
      </c>
      <c r="H117" s="49"/>
    </row>
    <row r="118" spans="1:16" x14ac:dyDescent="0.2">
      <c r="A118" s="30" t="s">
        <v>54</v>
      </c>
      <c r="E118" s="29" t="s">
        <v>245</v>
      </c>
      <c r="H118" s="49"/>
    </row>
    <row r="119" spans="1:16" x14ac:dyDescent="0.2">
      <c r="A119" s="17" t="s">
        <v>47</v>
      </c>
      <c r="B119" s="22" t="s">
        <v>246</v>
      </c>
      <c r="C119" s="22" t="s">
        <v>238</v>
      </c>
      <c r="D119" s="17" t="s">
        <v>199</v>
      </c>
      <c r="E119" s="23" t="s">
        <v>239</v>
      </c>
      <c r="F119" s="24" t="s">
        <v>159</v>
      </c>
      <c r="G119" s="25">
        <v>24.2</v>
      </c>
      <c r="H119" s="48"/>
      <c r="I119" s="25">
        <f>ROUND(ROUND(H119,1)*ROUND(G119,1),1)</f>
        <v>0</v>
      </c>
      <c r="O119">
        <f>(I119*21)/100</f>
        <v>0</v>
      </c>
      <c r="P119" t="s">
        <v>27</v>
      </c>
    </row>
    <row r="120" spans="1:16" x14ac:dyDescent="0.2">
      <c r="A120" s="26" t="s">
        <v>52</v>
      </c>
      <c r="E120" s="27" t="s">
        <v>247</v>
      </c>
      <c r="H120" s="49"/>
    </row>
    <row r="121" spans="1:16" x14ac:dyDescent="0.2">
      <c r="A121" s="30" t="s">
        <v>54</v>
      </c>
      <c r="E121" s="29" t="s">
        <v>248</v>
      </c>
      <c r="H121" s="49"/>
    </row>
    <row r="122" spans="1:16" x14ac:dyDescent="0.2">
      <c r="A122" s="17" t="s">
        <v>222</v>
      </c>
      <c r="B122" s="22" t="s">
        <v>249</v>
      </c>
      <c r="C122" s="22" t="s">
        <v>250</v>
      </c>
      <c r="D122" s="17" t="s">
        <v>49</v>
      </c>
      <c r="E122" s="23" t="s">
        <v>251</v>
      </c>
      <c r="F122" s="24" t="s">
        <v>213</v>
      </c>
      <c r="G122" s="25">
        <v>44.8</v>
      </c>
      <c r="H122" s="48"/>
      <c r="I122" s="25">
        <f>ROUND(ROUND(H122,1)*ROUND(G122,1),1)</f>
        <v>0</v>
      </c>
      <c r="O122">
        <f>(I122*21)/100</f>
        <v>0</v>
      </c>
      <c r="P122" t="s">
        <v>27</v>
      </c>
    </row>
    <row r="123" spans="1:16" x14ac:dyDescent="0.2">
      <c r="A123" s="26" t="s">
        <v>52</v>
      </c>
      <c r="E123" s="27" t="s">
        <v>252</v>
      </c>
      <c r="H123" s="49"/>
    </row>
    <row r="124" spans="1:16" x14ac:dyDescent="0.2">
      <c r="A124" s="30" t="s">
        <v>54</v>
      </c>
      <c r="E124" s="29" t="s">
        <v>253</v>
      </c>
      <c r="H124" s="49"/>
    </row>
    <row r="125" spans="1:16" ht="25.5" x14ac:dyDescent="0.2">
      <c r="A125" s="17" t="s">
        <v>47</v>
      </c>
      <c r="B125" s="22" t="s">
        <v>254</v>
      </c>
      <c r="C125" s="22" t="s">
        <v>255</v>
      </c>
      <c r="D125" s="17" t="s">
        <v>49</v>
      </c>
      <c r="E125" s="23" t="s">
        <v>256</v>
      </c>
      <c r="F125" s="24" t="s">
        <v>110</v>
      </c>
      <c r="G125" s="25">
        <v>428.8</v>
      </c>
      <c r="H125" s="48"/>
      <c r="I125" s="25">
        <f>ROUND(ROUND(H125,1)*ROUND(G125,1),1)</f>
        <v>0</v>
      </c>
      <c r="O125">
        <f>(I125*21)/100</f>
        <v>0</v>
      </c>
      <c r="P125" t="s">
        <v>27</v>
      </c>
    </row>
    <row r="126" spans="1:16" ht="25.5" x14ac:dyDescent="0.2">
      <c r="A126" s="26" t="s">
        <v>52</v>
      </c>
      <c r="E126" s="27" t="s">
        <v>257</v>
      </c>
      <c r="H126" s="49"/>
    </row>
    <row r="127" spans="1:16" x14ac:dyDescent="0.2">
      <c r="A127" s="30" t="s">
        <v>54</v>
      </c>
      <c r="E127" s="29" t="s">
        <v>258</v>
      </c>
      <c r="H127" s="49"/>
    </row>
    <row r="128" spans="1:16" x14ac:dyDescent="0.2">
      <c r="A128" s="17" t="s">
        <v>47</v>
      </c>
      <c r="B128" s="22" t="s">
        <v>259</v>
      </c>
      <c r="C128" s="22" t="s">
        <v>260</v>
      </c>
      <c r="D128" s="17" t="s">
        <v>49</v>
      </c>
      <c r="E128" s="23" t="s">
        <v>261</v>
      </c>
      <c r="F128" s="24" t="s">
        <v>110</v>
      </c>
      <c r="G128" s="25">
        <v>428.8</v>
      </c>
      <c r="H128" s="48"/>
      <c r="I128" s="25">
        <f>ROUND(ROUND(H128,1)*ROUND(G128,1),1)</f>
        <v>0</v>
      </c>
      <c r="O128">
        <f>(I128*21)/100</f>
        <v>0</v>
      </c>
      <c r="P128" t="s">
        <v>27</v>
      </c>
    </row>
    <row r="129" spans="1:16" ht="25.5" x14ac:dyDescent="0.2">
      <c r="A129" s="26" t="s">
        <v>52</v>
      </c>
      <c r="E129" s="27" t="s">
        <v>262</v>
      </c>
      <c r="H129" s="49"/>
    </row>
    <row r="130" spans="1:16" x14ac:dyDescent="0.2">
      <c r="A130" s="30" t="s">
        <v>54</v>
      </c>
      <c r="E130" s="29" t="s">
        <v>258</v>
      </c>
      <c r="H130" s="49"/>
    </row>
    <row r="131" spans="1:16" x14ac:dyDescent="0.2">
      <c r="A131" s="17" t="s">
        <v>222</v>
      </c>
      <c r="B131" s="22" t="s">
        <v>263</v>
      </c>
      <c r="C131" s="22" t="s">
        <v>264</v>
      </c>
      <c r="D131" s="17" t="s">
        <v>49</v>
      </c>
      <c r="E131" s="23" t="s">
        <v>265</v>
      </c>
      <c r="F131" s="24" t="s">
        <v>266</v>
      </c>
      <c r="G131" s="25">
        <v>4.3</v>
      </c>
      <c r="H131" s="48"/>
      <c r="I131" s="25">
        <f>ROUND(ROUND(H131,1)*ROUND(G131,1),1)</f>
        <v>0</v>
      </c>
      <c r="O131">
        <f>(I131*21)/100</f>
        <v>0</v>
      </c>
      <c r="P131" t="s">
        <v>27</v>
      </c>
    </row>
    <row r="132" spans="1:16" x14ac:dyDescent="0.2">
      <c r="A132" s="26" t="s">
        <v>52</v>
      </c>
      <c r="E132" s="27" t="s">
        <v>267</v>
      </c>
      <c r="H132" s="49"/>
    </row>
    <row r="133" spans="1:16" x14ac:dyDescent="0.2">
      <c r="A133" s="30" t="s">
        <v>54</v>
      </c>
      <c r="E133" s="29" t="s">
        <v>268</v>
      </c>
      <c r="H133" s="49"/>
    </row>
    <row r="134" spans="1:16" x14ac:dyDescent="0.2">
      <c r="A134" s="17" t="s">
        <v>47</v>
      </c>
      <c r="B134" s="22" t="s">
        <v>269</v>
      </c>
      <c r="C134" s="22" t="s">
        <v>270</v>
      </c>
      <c r="D134" s="17" t="s">
        <v>49</v>
      </c>
      <c r="E134" s="23" t="s">
        <v>271</v>
      </c>
      <c r="F134" s="24" t="s">
        <v>159</v>
      </c>
      <c r="G134" s="25">
        <v>5</v>
      </c>
      <c r="H134" s="48"/>
      <c r="I134" s="25">
        <f>ROUND(ROUND(H134,1)*ROUND(G134,1),1)</f>
        <v>0</v>
      </c>
      <c r="O134">
        <f>(I134*21)/100</f>
        <v>0</v>
      </c>
      <c r="P134" t="s">
        <v>27</v>
      </c>
    </row>
    <row r="135" spans="1:16" x14ac:dyDescent="0.2">
      <c r="A135" s="26" t="s">
        <v>52</v>
      </c>
      <c r="E135" s="27" t="s">
        <v>272</v>
      </c>
      <c r="H135" s="49"/>
    </row>
    <row r="136" spans="1:16" x14ac:dyDescent="0.2">
      <c r="A136" s="30" t="s">
        <v>54</v>
      </c>
      <c r="E136" s="29" t="s">
        <v>49</v>
      </c>
      <c r="H136" s="49"/>
    </row>
    <row r="137" spans="1:16" x14ac:dyDescent="0.2">
      <c r="A137" s="17" t="s">
        <v>47</v>
      </c>
      <c r="B137" s="22" t="s">
        <v>273</v>
      </c>
      <c r="C137" s="22" t="s">
        <v>274</v>
      </c>
      <c r="D137" s="17" t="s">
        <v>49</v>
      </c>
      <c r="E137" s="23" t="s">
        <v>275</v>
      </c>
      <c r="F137" s="24" t="s">
        <v>159</v>
      </c>
      <c r="G137" s="25">
        <v>2162.5</v>
      </c>
      <c r="H137" s="48"/>
      <c r="I137" s="25">
        <f>ROUND(ROUND(H137,1)*ROUND(G137,1),1)</f>
        <v>0</v>
      </c>
      <c r="O137">
        <f>(I137*21)/100</f>
        <v>0</v>
      </c>
      <c r="P137" t="s">
        <v>27</v>
      </c>
    </row>
    <row r="138" spans="1:16" ht="38.25" x14ac:dyDescent="0.2">
      <c r="A138" s="26" t="s">
        <v>52</v>
      </c>
      <c r="E138" s="27" t="s">
        <v>276</v>
      </c>
      <c r="H138" s="49"/>
    </row>
    <row r="139" spans="1:16" x14ac:dyDescent="0.2">
      <c r="A139" s="30" t="s">
        <v>54</v>
      </c>
      <c r="E139" s="29" t="s">
        <v>277</v>
      </c>
      <c r="H139" s="49"/>
    </row>
    <row r="140" spans="1:16" x14ac:dyDescent="0.2">
      <c r="A140" s="17" t="s">
        <v>47</v>
      </c>
      <c r="B140" s="22" t="s">
        <v>278</v>
      </c>
      <c r="C140" s="22" t="s">
        <v>279</v>
      </c>
      <c r="D140" s="17" t="s">
        <v>49</v>
      </c>
      <c r="E140" s="23" t="s">
        <v>275</v>
      </c>
      <c r="F140" s="24" t="s">
        <v>159</v>
      </c>
      <c r="G140" s="25">
        <v>434.6</v>
      </c>
      <c r="H140" s="48"/>
      <c r="I140" s="25">
        <f>ROUND(ROUND(H140,1)*ROUND(G140,1),1)</f>
        <v>0</v>
      </c>
      <c r="O140">
        <f>(I140*21)/100</f>
        <v>0</v>
      </c>
      <c r="P140" t="s">
        <v>27</v>
      </c>
    </row>
    <row r="141" spans="1:16" ht="38.25" x14ac:dyDescent="0.2">
      <c r="A141" s="26" t="s">
        <v>52</v>
      </c>
      <c r="E141" s="27" t="s">
        <v>280</v>
      </c>
      <c r="H141" s="49"/>
    </row>
    <row r="142" spans="1:16" x14ac:dyDescent="0.2">
      <c r="A142" s="30" t="s">
        <v>54</v>
      </c>
      <c r="E142" s="29" t="s">
        <v>197</v>
      </c>
      <c r="H142" s="49"/>
    </row>
    <row r="143" spans="1:16" x14ac:dyDescent="0.2">
      <c r="A143" s="17" t="s">
        <v>47</v>
      </c>
      <c r="B143" s="22" t="s">
        <v>281</v>
      </c>
      <c r="C143" s="22" t="s">
        <v>282</v>
      </c>
      <c r="D143" s="17" t="s">
        <v>49</v>
      </c>
      <c r="E143" s="23" t="s">
        <v>275</v>
      </c>
      <c r="F143" s="24" t="s">
        <v>159</v>
      </c>
      <c r="G143" s="25">
        <v>1728</v>
      </c>
      <c r="H143" s="48"/>
      <c r="I143" s="25">
        <f>ROUND(ROUND(H143,1)*ROUND(G143,1),1)</f>
        <v>0</v>
      </c>
      <c r="O143">
        <f>(I143*21)/100</f>
        <v>0</v>
      </c>
      <c r="P143" t="s">
        <v>27</v>
      </c>
    </row>
    <row r="144" spans="1:16" ht="38.25" x14ac:dyDescent="0.2">
      <c r="A144" s="26" t="s">
        <v>52</v>
      </c>
      <c r="E144" s="27" t="s">
        <v>283</v>
      </c>
      <c r="H144" s="49"/>
    </row>
    <row r="145" spans="1:18" x14ac:dyDescent="0.2">
      <c r="A145" s="30" t="s">
        <v>54</v>
      </c>
      <c r="E145" s="29" t="s">
        <v>201</v>
      </c>
      <c r="H145" s="49"/>
    </row>
    <row r="146" spans="1:18" x14ac:dyDescent="0.2">
      <c r="A146" s="17" t="s">
        <v>47</v>
      </c>
      <c r="B146" s="22" t="s">
        <v>284</v>
      </c>
      <c r="C146" s="22" t="s">
        <v>285</v>
      </c>
      <c r="D146" s="17" t="s">
        <v>49</v>
      </c>
      <c r="E146" s="23" t="s">
        <v>286</v>
      </c>
      <c r="F146" s="24" t="s">
        <v>159</v>
      </c>
      <c r="G146" s="25">
        <v>286.7</v>
      </c>
      <c r="H146" s="48"/>
      <c r="I146" s="25">
        <f>ROUND(ROUND(H146,1)*ROUND(G146,1),1)</f>
        <v>0</v>
      </c>
      <c r="O146">
        <f>(I146*21)/100</f>
        <v>0</v>
      </c>
      <c r="P146" t="s">
        <v>27</v>
      </c>
    </row>
    <row r="147" spans="1:18" ht="25.5" x14ac:dyDescent="0.2">
      <c r="A147" s="26" t="s">
        <v>52</v>
      </c>
      <c r="E147" s="27" t="s">
        <v>287</v>
      </c>
      <c r="H147" s="49"/>
    </row>
    <row r="148" spans="1:18" x14ac:dyDescent="0.2">
      <c r="A148" s="28" t="s">
        <v>54</v>
      </c>
      <c r="E148" s="29" t="s">
        <v>49</v>
      </c>
      <c r="H148" s="49"/>
    </row>
    <row r="149" spans="1:18" ht="12.75" customHeight="1" x14ac:dyDescent="0.2">
      <c r="A149" s="5" t="s">
        <v>45</v>
      </c>
      <c r="B149" s="5"/>
      <c r="C149" s="32" t="s">
        <v>26</v>
      </c>
      <c r="D149" s="5"/>
      <c r="E149" s="20" t="s">
        <v>288</v>
      </c>
      <c r="F149" s="5"/>
      <c r="G149" s="5"/>
      <c r="H149" s="50"/>
      <c r="I149" s="33">
        <f>0+Q149</f>
        <v>0</v>
      </c>
      <c r="O149">
        <f>0+R149</f>
        <v>0</v>
      </c>
      <c r="Q149">
        <f>0+I150+I153</f>
        <v>0</v>
      </c>
      <c r="R149">
        <f>0+O150+O153</f>
        <v>0</v>
      </c>
    </row>
    <row r="150" spans="1:18" x14ac:dyDescent="0.2">
      <c r="A150" s="17" t="s">
        <v>47</v>
      </c>
      <c r="B150" s="22" t="s">
        <v>289</v>
      </c>
      <c r="C150" s="22" t="s">
        <v>290</v>
      </c>
      <c r="D150" s="17" t="s">
        <v>49</v>
      </c>
      <c r="E150" s="23" t="s">
        <v>291</v>
      </c>
      <c r="F150" s="24" t="s">
        <v>140</v>
      </c>
      <c r="G150" s="25">
        <v>844.9</v>
      </c>
      <c r="H150" s="48"/>
      <c r="I150" s="25">
        <f>ROUND(ROUND(H150,1)*ROUND(G150,1),1)</f>
        <v>0</v>
      </c>
      <c r="O150">
        <f>(I150*21)/100</f>
        <v>0</v>
      </c>
      <c r="P150" t="s">
        <v>27</v>
      </c>
    </row>
    <row r="151" spans="1:18" x14ac:dyDescent="0.2">
      <c r="A151" s="26" t="s">
        <v>52</v>
      </c>
      <c r="E151" s="27" t="s">
        <v>292</v>
      </c>
      <c r="H151" s="49"/>
    </row>
    <row r="152" spans="1:18" x14ac:dyDescent="0.2">
      <c r="A152" s="30" t="s">
        <v>54</v>
      </c>
      <c r="E152" s="29" t="s">
        <v>49</v>
      </c>
      <c r="H152" s="49"/>
    </row>
    <row r="153" spans="1:18" x14ac:dyDescent="0.2">
      <c r="A153" s="17" t="s">
        <v>47</v>
      </c>
      <c r="B153" s="22" t="s">
        <v>293</v>
      </c>
      <c r="C153" s="22" t="s">
        <v>294</v>
      </c>
      <c r="D153" s="17" t="s">
        <v>49</v>
      </c>
      <c r="E153" s="23" t="s">
        <v>295</v>
      </c>
      <c r="F153" s="24" t="s">
        <v>140</v>
      </c>
      <c r="G153" s="25">
        <v>844.9</v>
      </c>
      <c r="H153" s="48"/>
      <c r="I153" s="25">
        <f>ROUND(ROUND(H153,1)*ROUND(G153,1),1)</f>
        <v>0</v>
      </c>
      <c r="O153">
        <f>(I153*21)/100</f>
        <v>0</v>
      </c>
      <c r="P153" t="s">
        <v>27</v>
      </c>
    </row>
    <row r="154" spans="1:18" ht="38.25" x14ac:dyDescent="0.2">
      <c r="A154" s="26" t="s">
        <v>52</v>
      </c>
      <c r="E154" s="27" t="s">
        <v>296</v>
      </c>
      <c r="H154" s="49"/>
    </row>
    <row r="155" spans="1:18" x14ac:dyDescent="0.2">
      <c r="A155" s="28" t="s">
        <v>54</v>
      </c>
      <c r="E155" s="29" t="s">
        <v>49</v>
      </c>
      <c r="H155" s="49"/>
    </row>
    <row r="156" spans="1:18" ht="12.75" customHeight="1" x14ac:dyDescent="0.2">
      <c r="A156" s="5" t="s">
        <v>45</v>
      </c>
      <c r="B156" s="5"/>
      <c r="C156" s="32" t="s">
        <v>35</v>
      </c>
      <c r="D156" s="5"/>
      <c r="E156" s="20" t="s">
        <v>297</v>
      </c>
      <c r="F156" s="5"/>
      <c r="G156" s="5"/>
      <c r="H156" s="50"/>
      <c r="I156" s="33">
        <f>0+Q156</f>
        <v>0</v>
      </c>
      <c r="O156">
        <f>0+R156</f>
        <v>0</v>
      </c>
      <c r="Q156">
        <f>0+I157+I160+I163</f>
        <v>0</v>
      </c>
      <c r="R156">
        <f>0+O157+O160+O163</f>
        <v>0</v>
      </c>
    </row>
    <row r="157" spans="1:18" x14ac:dyDescent="0.2">
      <c r="A157" s="17" t="s">
        <v>47</v>
      </c>
      <c r="B157" s="22" t="s">
        <v>298</v>
      </c>
      <c r="C157" s="22" t="s">
        <v>299</v>
      </c>
      <c r="D157" s="17" t="s">
        <v>49</v>
      </c>
      <c r="E157" s="23" t="s">
        <v>300</v>
      </c>
      <c r="F157" s="24" t="s">
        <v>110</v>
      </c>
      <c r="G157" s="25">
        <v>3</v>
      </c>
      <c r="H157" s="48"/>
      <c r="I157" s="25">
        <f>ROUND(ROUND(H157,1)*ROUND(G157,1),1)</f>
        <v>0</v>
      </c>
      <c r="O157">
        <f>(I157*21)/100</f>
        <v>0</v>
      </c>
      <c r="P157" t="s">
        <v>27</v>
      </c>
    </row>
    <row r="158" spans="1:18" ht="25.5" x14ac:dyDescent="0.2">
      <c r="A158" s="26" t="s">
        <v>52</v>
      </c>
      <c r="E158" s="27" t="s">
        <v>301</v>
      </c>
      <c r="H158" s="49"/>
    </row>
    <row r="159" spans="1:18" x14ac:dyDescent="0.2">
      <c r="A159" s="30" t="s">
        <v>54</v>
      </c>
      <c r="E159" s="29" t="s">
        <v>302</v>
      </c>
      <c r="H159" s="49"/>
    </row>
    <row r="160" spans="1:18" x14ac:dyDescent="0.2">
      <c r="A160" s="17" t="s">
        <v>47</v>
      </c>
      <c r="B160" s="22" t="s">
        <v>303</v>
      </c>
      <c r="C160" s="22" t="s">
        <v>304</v>
      </c>
      <c r="D160" s="17" t="s">
        <v>49</v>
      </c>
      <c r="E160" s="23" t="s">
        <v>305</v>
      </c>
      <c r="F160" s="24" t="s">
        <v>159</v>
      </c>
      <c r="G160" s="25">
        <v>25.4</v>
      </c>
      <c r="H160" s="48"/>
      <c r="I160" s="25">
        <f>ROUND(ROUND(H160,1)*ROUND(G160,1),1)</f>
        <v>0</v>
      </c>
      <c r="O160">
        <f>(I160*21)/100</f>
        <v>0</v>
      </c>
      <c r="P160" t="s">
        <v>27</v>
      </c>
    </row>
    <row r="161" spans="1:18" ht="25.5" x14ac:dyDescent="0.2">
      <c r="A161" s="26" t="s">
        <v>52</v>
      </c>
      <c r="E161" s="27" t="s">
        <v>306</v>
      </c>
      <c r="H161" s="49"/>
    </row>
    <row r="162" spans="1:18" x14ac:dyDescent="0.2">
      <c r="A162" s="30" t="s">
        <v>54</v>
      </c>
      <c r="E162" s="29" t="s">
        <v>49</v>
      </c>
      <c r="H162" s="49"/>
    </row>
    <row r="163" spans="1:18" x14ac:dyDescent="0.2">
      <c r="A163" s="17" t="s">
        <v>47</v>
      </c>
      <c r="B163" s="22" t="s">
        <v>307</v>
      </c>
      <c r="C163" s="22" t="s">
        <v>308</v>
      </c>
      <c r="D163" s="17" t="s">
        <v>49</v>
      </c>
      <c r="E163" s="23" t="s">
        <v>309</v>
      </c>
      <c r="F163" s="24" t="s">
        <v>159</v>
      </c>
      <c r="G163" s="25">
        <v>94.5</v>
      </c>
      <c r="H163" s="48"/>
      <c r="I163" s="25">
        <f>ROUND(ROUND(H163,1)*ROUND(G163,1),1)</f>
        <v>0</v>
      </c>
      <c r="O163">
        <f>(I163*21)/100</f>
        <v>0</v>
      </c>
      <c r="P163" t="s">
        <v>27</v>
      </c>
    </row>
    <row r="164" spans="1:18" ht="25.5" x14ac:dyDescent="0.2">
      <c r="A164" s="26" t="s">
        <v>52</v>
      </c>
      <c r="E164" s="27" t="s">
        <v>310</v>
      </c>
      <c r="H164" s="49"/>
    </row>
    <row r="165" spans="1:18" x14ac:dyDescent="0.2">
      <c r="A165" s="28" t="s">
        <v>54</v>
      </c>
      <c r="E165" s="29" t="s">
        <v>311</v>
      </c>
      <c r="H165" s="49"/>
    </row>
    <row r="166" spans="1:18" ht="12.75" customHeight="1" x14ac:dyDescent="0.2">
      <c r="A166" s="5" t="s">
        <v>45</v>
      </c>
      <c r="B166" s="5"/>
      <c r="C166" s="32" t="s">
        <v>37</v>
      </c>
      <c r="D166" s="5"/>
      <c r="E166" s="20" t="s">
        <v>312</v>
      </c>
      <c r="F166" s="5"/>
      <c r="G166" s="5"/>
      <c r="H166" s="50"/>
      <c r="I166" s="33">
        <f>0+Q166</f>
        <v>0</v>
      </c>
      <c r="O166">
        <f>0+R166</f>
        <v>0</v>
      </c>
      <c r="Q166">
        <f>0+I167+I170+I173+I176+I179+I182+I185+I188+I191+I194+I197+I200</f>
        <v>0</v>
      </c>
      <c r="R166">
        <f>0+O167+O170+O173+O176+O179+O182+O185+O188+O191+O194+O197+O200</f>
        <v>0</v>
      </c>
    </row>
    <row r="167" spans="1:18" x14ac:dyDescent="0.2">
      <c r="A167" s="17" t="s">
        <v>47</v>
      </c>
      <c r="B167" s="22" t="s">
        <v>313</v>
      </c>
      <c r="C167" s="22" t="s">
        <v>314</v>
      </c>
      <c r="D167" s="17" t="s">
        <v>49</v>
      </c>
      <c r="E167" s="23" t="s">
        <v>315</v>
      </c>
      <c r="F167" s="24" t="s">
        <v>110</v>
      </c>
      <c r="G167" s="25">
        <v>734.8</v>
      </c>
      <c r="H167" s="48"/>
      <c r="I167" s="25">
        <f>ROUND(ROUND(H167,1)*ROUND(G167,1),1)</f>
        <v>0</v>
      </c>
      <c r="O167">
        <f>(I167*21)/100</f>
        <v>0</v>
      </c>
      <c r="P167" t="s">
        <v>27</v>
      </c>
    </row>
    <row r="168" spans="1:18" ht="25.5" x14ac:dyDescent="0.2">
      <c r="A168" s="26" t="s">
        <v>52</v>
      </c>
      <c r="E168" s="27" t="s">
        <v>316</v>
      </c>
      <c r="H168" s="49"/>
    </row>
    <row r="169" spans="1:18" x14ac:dyDescent="0.2">
      <c r="A169" s="30" t="s">
        <v>54</v>
      </c>
      <c r="E169" s="29" t="s">
        <v>123</v>
      </c>
      <c r="H169" s="49"/>
    </row>
    <row r="170" spans="1:18" x14ac:dyDescent="0.2">
      <c r="A170" s="17" t="s">
        <v>47</v>
      </c>
      <c r="B170" s="22" t="s">
        <v>317</v>
      </c>
      <c r="C170" s="22" t="s">
        <v>318</v>
      </c>
      <c r="D170" s="17" t="s">
        <v>49</v>
      </c>
      <c r="E170" s="23" t="s">
        <v>319</v>
      </c>
      <c r="F170" s="24" t="s">
        <v>110</v>
      </c>
      <c r="G170" s="25">
        <v>3</v>
      </c>
      <c r="H170" s="48"/>
      <c r="I170" s="25">
        <f>ROUND(ROUND(H170,1)*ROUND(G170,1),1)</f>
        <v>0</v>
      </c>
      <c r="O170">
        <f>(I170*21)/100</f>
        <v>0</v>
      </c>
      <c r="P170" t="s">
        <v>27</v>
      </c>
    </row>
    <row r="171" spans="1:18" ht="25.5" x14ac:dyDescent="0.2">
      <c r="A171" s="26" t="s">
        <v>52</v>
      </c>
      <c r="E171" s="27" t="s">
        <v>320</v>
      </c>
      <c r="H171" s="49"/>
    </row>
    <row r="172" spans="1:18" x14ac:dyDescent="0.2">
      <c r="A172" s="30" t="s">
        <v>54</v>
      </c>
      <c r="E172" s="29" t="s">
        <v>302</v>
      </c>
      <c r="H172" s="49"/>
    </row>
    <row r="173" spans="1:18" x14ac:dyDescent="0.2">
      <c r="A173" s="17" t="s">
        <v>47</v>
      </c>
      <c r="B173" s="22" t="s">
        <v>321</v>
      </c>
      <c r="C173" s="22" t="s">
        <v>322</v>
      </c>
      <c r="D173" s="17" t="s">
        <v>49</v>
      </c>
      <c r="E173" s="23" t="s">
        <v>323</v>
      </c>
      <c r="F173" s="24" t="s">
        <v>110</v>
      </c>
      <c r="G173" s="25">
        <v>879.3</v>
      </c>
      <c r="H173" s="48"/>
      <c r="I173" s="25">
        <f>ROUND(ROUND(H173,1)*ROUND(G173,1),1)</f>
        <v>0</v>
      </c>
      <c r="O173">
        <f>(I173*21)/100</f>
        <v>0</v>
      </c>
      <c r="P173" t="s">
        <v>27</v>
      </c>
    </row>
    <row r="174" spans="1:18" ht="25.5" x14ac:dyDescent="0.2">
      <c r="A174" s="26" t="s">
        <v>52</v>
      </c>
      <c r="E174" s="27" t="s">
        <v>324</v>
      </c>
      <c r="H174" s="49"/>
    </row>
    <row r="175" spans="1:18" x14ac:dyDescent="0.2">
      <c r="A175" s="30" t="s">
        <v>54</v>
      </c>
      <c r="E175" s="29" t="s">
        <v>127</v>
      </c>
      <c r="H175" s="49"/>
    </row>
    <row r="176" spans="1:18" x14ac:dyDescent="0.2">
      <c r="A176" s="17" t="s">
        <v>47</v>
      </c>
      <c r="B176" s="22" t="s">
        <v>325</v>
      </c>
      <c r="C176" s="22" t="s">
        <v>326</v>
      </c>
      <c r="D176" s="17" t="s">
        <v>49</v>
      </c>
      <c r="E176" s="23" t="s">
        <v>327</v>
      </c>
      <c r="F176" s="24" t="s">
        <v>110</v>
      </c>
      <c r="G176" s="25">
        <v>1442.3</v>
      </c>
      <c r="H176" s="48"/>
      <c r="I176" s="25">
        <f>ROUND(ROUND(H176,1)*ROUND(G176,1),1)</f>
        <v>0</v>
      </c>
      <c r="O176">
        <f>(I176*21)/100</f>
        <v>0</v>
      </c>
      <c r="P176" t="s">
        <v>27</v>
      </c>
    </row>
    <row r="177" spans="1:16" ht="38.25" x14ac:dyDescent="0.2">
      <c r="A177" s="26" t="s">
        <v>52</v>
      </c>
      <c r="E177" s="27" t="s">
        <v>328</v>
      </c>
      <c r="H177" s="49"/>
    </row>
    <row r="178" spans="1:16" ht="25.5" x14ac:dyDescent="0.2">
      <c r="A178" s="30" t="s">
        <v>54</v>
      </c>
      <c r="E178" s="29" t="s">
        <v>329</v>
      </c>
      <c r="H178" s="49"/>
    </row>
    <row r="179" spans="1:16" ht="25.5" x14ac:dyDescent="0.2">
      <c r="A179" s="17" t="s">
        <v>47</v>
      </c>
      <c r="B179" s="22" t="s">
        <v>330</v>
      </c>
      <c r="C179" s="22" t="s">
        <v>331</v>
      </c>
      <c r="D179" s="17" t="s">
        <v>49</v>
      </c>
      <c r="E179" s="23" t="s">
        <v>332</v>
      </c>
      <c r="F179" s="24" t="s">
        <v>110</v>
      </c>
      <c r="G179" s="25">
        <v>196.6</v>
      </c>
      <c r="H179" s="48"/>
      <c r="I179" s="25">
        <f>ROUND(ROUND(H179,1)*ROUND(G179,1),1)</f>
        <v>0</v>
      </c>
      <c r="O179">
        <f>(I179*21)/100</f>
        <v>0</v>
      </c>
      <c r="P179" t="s">
        <v>27</v>
      </c>
    </row>
    <row r="180" spans="1:16" ht="25.5" x14ac:dyDescent="0.2">
      <c r="A180" s="26" t="s">
        <v>52</v>
      </c>
      <c r="E180" s="27" t="s">
        <v>333</v>
      </c>
      <c r="H180" s="49"/>
    </row>
    <row r="181" spans="1:16" x14ac:dyDescent="0.2">
      <c r="A181" s="30" t="s">
        <v>54</v>
      </c>
      <c r="E181" s="29" t="s">
        <v>334</v>
      </c>
      <c r="H181" s="49"/>
    </row>
    <row r="182" spans="1:16" ht="25.5" x14ac:dyDescent="0.2">
      <c r="A182" s="17" t="s">
        <v>47</v>
      </c>
      <c r="B182" s="22" t="s">
        <v>335</v>
      </c>
      <c r="C182" s="22" t="s">
        <v>336</v>
      </c>
      <c r="D182" s="17" t="s">
        <v>49</v>
      </c>
      <c r="E182" s="23" t="s">
        <v>337</v>
      </c>
      <c r="F182" s="24" t="s">
        <v>110</v>
      </c>
      <c r="G182" s="25">
        <v>1245.7</v>
      </c>
      <c r="H182" s="48"/>
      <c r="I182" s="25">
        <f>ROUND(ROUND(H182,1)*ROUND(G182,1),1)</f>
        <v>0</v>
      </c>
      <c r="O182">
        <f>(I182*21)/100</f>
        <v>0</v>
      </c>
      <c r="P182" t="s">
        <v>27</v>
      </c>
    </row>
    <row r="183" spans="1:16" ht="25.5" x14ac:dyDescent="0.2">
      <c r="A183" s="26" t="s">
        <v>52</v>
      </c>
      <c r="E183" s="27" t="s">
        <v>338</v>
      </c>
      <c r="H183" s="49"/>
    </row>
    <row r="184" spans="1:16" x14ac:dyDescent="0.2">
      <c r="A184" s="30" t="s">
        <v>54</v>
      </c>
      <c r="E184" s="29" t="s">
        <v>137</v>
      </c>
      <c r="H184" s="49"/>
    </row>
    <row r="185" spans="1:16" ht="25.5" x14ac:dyDescent="0.2">
      <c r="A185" s="17" t="s">
        <v>47</v>
      </c>
      <c r="B185" s="22" t="s">
        <v>339</v>
      </c>
      <c r="C185" s="22" t="s">
        <v>340</v>
      </c>
      <c r="D185" s="17" t="s">
        <v>49</v>
      </c>
      <c r="E185" s="23" t="s">
        <v>341</v>
      </c>
      <c r="F185" s="24" t="s">
        <v>110</v>
      </c>
      <c r="G185" s="25">
        <v>1469.6</v>
      </c>
      <c r="H185" s="48"/>
      <c r="I185" s="25">
        <f>ROUND(ROUND(H185,1)*ROUND(G185,1),1)</f>
        <v>0</v>
      </c>
      <c r="O185">
        <f>(I185*21)/100</f>
        <v>0</v>
      </c>
      <c r="P185" t="s">
        <v>27</v>
      </c>
    </row>
    <row r="186" spans="1:16" ht="25.5" x14ac:dyDescent="0.2">
      <c r="A186" s="26" t="s">
        <v>52</v>
      </c>
      <c r="E186" s="27" t="s">
        <v>342</v>
      </c>
      <c r="H186" s="49"/>
    </row>
    <row r="187" spans="1:16" x14ac:dyDescent="0.2">
      <c r="A187" s="30" t="s">
        <v>54</v>
      </c>
      <c r="E187" s="29" t="s">
        <v>343</v>
      </c>
      <c r="H187" s="49"/>
    </row>
    <row r="188" spans="1:16" ht="25.5" x14ac:dyDescent="0.2">
      <c r="A188" s="17" t="s">
        <v>47</v>
      </c>
      <c r="B188" s="22" t="s">
        <v>344</v>
      </c>
      <c r="C188" s="22" t="s">
        <v>345</v>
      </c>
      <c r="D188" s="17" t="s">
        <v>49</v>
      </c>
      <c r="E188" s="23" t="s">
        <v>346</v>
      </c>
      <c r="F188" s="24" t="s">
        <v>110</v>
      </c>
      <c r="G188" s="25">
        <v>144.5</v>
      </c>
      <c r="H188" s="48"/>
      <c r="I188" s="25">
        <f>ROUND(ROUND(H188,1)*ROUND(G188,1),1)</f>
        <v>0</v>
      </c>
      <c r="O188">
        <f>(I188*21)/100</f>
        <v>0</v>
      </c>
      <c r="P188" t="s">
        <v>27</v>
      </c>
    </row>
    <row r="189" spans="1:16" ht="25.5" x14ac:dyDescent="0.2">
      <c r="A189" s="26" t="s">
        <v>52</v>
      </c>
      <c r="E189" s="27" t="s">
        <v>347</v>
      </c>
      <c r="H189" s="49"/>
    </row>
    <row r="190" spans="1:16" x14ac:dyDescent="0.2">
      <c r="A190" s="30" t="s">
        <v>54</v>
      </c>
      <c r="E190" s="29" t="s">
        <v>348</v>
      </c>
      <c r="H190" s="49"/>
    </row>
    <row r="191" spans="1:16" x14ac:dyDescent="0.2">
      <c r="A191" s="17" t="s">
        <v>47</v>
      </c>
      <c r="B191" s="22" t="s">
        <v>349</v>
      </c>
      <c r="C191" s="22" t="s">
        <v>350</v>
      </c>
      <c r="D191" s="17" t="s">
        <v>49</v>
      </c>
      <c r="E191" s="23" t="s">
        <v>351</v>
      </c>
      <c r="F191" s="24" t="s">
        <v>110</v>
      </c>
      <c r="G191" s="25">
        <v>1.4</v>
      </c>
      <c r="H191" s="48"/>
      <c r="I191" s="25">
        <f>ROUND(ROUND(H191,1)*ROUND(G191,1),1)</f>
        <v>0</v>
      </c>
      <c r="O191">
        <f>(I191*21)/100</f>
        <v>0</v>
      </c>
      <c r="P191" t="s">
        <v>27</v>
      </c>
    </row>
    <row r="192" spans="1:16" ht="38.25" x14ac:dyDescent="0.2">
      <c r="A192" s="26" t="s">
        <v>52</v>
      </c>
      <c r="E192" s="27" t="s">
        <v>352</v>
      </c>
      <c r="H192" s="49"/>
    </row>
    <row r="193" spans="1:18" x14ac:dyDescent="0.2">
      <c r="A193" s="30" t="s">
        <v>54</v>
      </c>
      <c r="E193" s="29" t="s">
        <v>115</v>
      </c>
      <c r="H193" s="49"/>
    </row>
    <row r="194" spans="1:18" x14ac:dyDescent="0.2">
      <c r="A194" s="17" t="s">
        <v>222</v>
      </c>
      <c r="B194" s="22" t="s">
        <v>353</v>
      </c>
      <c r="C194" s="22" t="s">
        <v>354</v>
      </c>
      <c r="D194" s="17" t="s">
        <v>49</v>
      </c>
      <c r="E194" s="23" t="s">
        <v>355</v>
      </c>
      <c r="F194" s="24" t="s">
        <v>110</v>
      </c>
      <c r="G194" s="25">
        <v>0.1</v>
      </c>
      <c r="H194" s="48"/>
      <c r="I194" s="25">
        <f>ROUND(ROUND(H194,1)*ROUND(G194,1),1)</f>
        <v>0</v>
      </c>
      <c r="O194">
        <f>(I194*21)/100</f>
        <v>0</v>
      </c>
      <c r="P194" t="s">
        <v>27</v>
      </c>
    </row>
    <row r="195" spans="1:18" x14ac:dyDescent="0.2">
      <c r="A195" s="26" t="s">
        <v>52</v>
      </c>
      <c r="E195" s="27" t="s">
        <v>356</v>
      </c>
      <c r="H195" s="49"/>
    </row>
    <row r="196" spans="1:18" x14ac:dyDescent="0.2">
      <c r="A196" s="30" t="s">
        <v>54</v>
      </c>
      <c r="E196" s="29" t="s">
        <v>357</v>
      </c>
      <c r="H196" s="49"/>
    </row>
    <row r="197" spans="1:18" ht="25.5" x14ac:dyDescent="0.2">
      <c r="A197" s="17" t="s">
        <v>47</v>
      </c>
      <c r="B197" s="22" t="s">
        <v>358</v>
      </c>
      <c r="C197" s="22" t="s">
        <v>359</v>
      </c>
      <c r="D197" s="17" t="s">
        <v>49</v>
      </c>
      <c r="E197" s="23" t="s">
        <v>360</v>
      </c>
      <c r="F197" s="24" t="s">
        <v>110</v>
      </c>
      <c r="G197" s="25">
        <v>1.5</v>
      </c>
      <c r="H197" s="48"/>
      <c r="I197" s="25">
        <f>ROUND(ROUND(H197,1)*ROUND(G197,1),1)</f>
        <v>0</v>
      </c>
      <c r="O197">
        <f>(I197*21)/100</f>
        <v>0</v>
      </c>
      <c r="P197" t="s">
        <v>27</v>
      </c>
    </row>
    <row r="198" spans="1:18" ht="38.25" x14ac:dyDescent="0.2">
      <c r="A198" s="26" t="s">
        <v>52</v>
      </c>
      <c r="E198" s="27" t="s">
        <v>352</v>
      </c>
      <c r="H198" s="49"/>
    </row>
    <row r="199" spans="1:18" x14ac:dyDescent="0.2">
      <c r="A199" s="30" t="s">
        <v>54</v>
      </c>
      <c r="E199" s="29" t="s">
        <v>112</v>
      </c>
      <c r="H199" s="49"/>
    </row>
    <row r="200" spans="1:18" x14ac:dyDescent="0.2">
      <c r="A200" s="17" t="s">
        <v>222</v>
      </c>
      <c r="B200" s="22" t="s">
        <v>361</v>
      </c>
      <c r="C200" s="22" t="s">
        <v>362</v>
      </c>
      <c r="D200" s="17" t="s">
        <v>49</v>
      </c>
      <c r="E200" s="23" t="s">
        <v>363</v>
      </c>
      <c r="F200" s="24" t="s">
        <v>110</v>
      </c>
      <c r="G200" s="25">
        <v>0.2</v>
      </c>
      <c r="H200" s="48"/>
      <c r="I200" s="25">
        <f>ROUND(ROUND(H200,1)*ROUND(G200,1),1)</f>
        <v>0</v>
      </c>
      <c r="O200">
        <f>(I200*21)/100</f>
        <v>0</v>
      </c>
      <c r="P200" t="s">
        <v>27</v>
      </c>
    </row>
    <row r="201" spans="1:18" x14ac:dyDescent="0.2">
      <c r="A201" s="26" t="s">
        <v>52</v>
      </c>
      <c r="E201" s="27" t="s">
        <v>356</v>
      </c>
      <c r="H201" s="49"/>
    </row>
    <row r="202" spans="1:18" x14ac:dyDescent="0.2">
      <c r="A202" s="28" t="s">
        <v>54</v>
      </c>
      <c r="E202" s="29" t="s">
        <v>364</v>
      </c>
      <c r="H202" s="49"/>
    </row>
    <row r="203" spans="1:18" ht="12.75" customHeight="1" x14ac:dyDescent="0.2">
      <c r="A203" s="5" t="s">
        <v>45</v>
      </c>
      <c r="B203" s="5"/>
      <c r="C203" s="32" t="s">
        <v>66</v>
      </c>
      <c r="D203" s="5"/>
      <c r="E203" s="20" t="s">
        <v>365</v>
      </c>
      <c r="F203" s="5"/>
      <c r="G203" s="5"/>
      <c r="H203" s="50"/>
      <c r="I203" s="33">
        <f>0+Q203</f>
        <v>0</v>
      </c>
      <c r="O203">
        <f>0+R203</f>
        <v>0</v>
      </c>
      <c r="Q203">
        <f>0+I204</f>
        <v>0</v>
      </c>
      <c r="R203">
        <f>0+O204</f>
        <v>0</v>
      </c>
    </row>
    <row r="204" spans="1:18" x14ac:dyDescent="0.2">
      <c r="A204" s="17" t="s">
        <v>47</v>
      </c>
      <c r="B204" s="22" t="s">
        <v>366</v>
      </c>
      <c r="C204" s="22" t="s">
        <v>367</v>
      </c>
      <c r="D204" s="17" t="s">
        <v>49</v>
      </c>
      <c r="E204" s="23" t="s">
        <v>368</v>
      </c>
      <c r="F204" s="24" t="s">
        <v>140</v>
      </c>
      <c r="G204" s="25">
        <v>808.9</v>
      </c>
      <c r="H204" s="48"/>
      <c r="I204" s="25">
        <f>ROUND(ROUND(H204,1)*ROUND(G204,1),1)</f>
        <v>0</v>
      </c>
      <c r="O204">
        <f>(I204*21)/100</f>
        <v>0</v>
      </c>
      <c r="P204" t="s">
        <v>27</v>
      </c>
    </row>
    <row r="205" spans="1:18" x14ac:dyDescent="0.2">
      <c r="A205" s="26" t="s">
        <v>52</v>
      </c>
      <c r="E205" s="27" t="s">
        <v>369</v>
      </c>
      <c r="H205" s="49"/>
    </row>
    <row r="206" spans="1:18" x14ac:dyDescent="0.2">
      <c r="A206" s="28" t="s">
        <v>54</v>
      </c>
      <c r="E206" s="29" t="s">
        <v>370</v>
      </c>
      <c r="H206" s="49"/>
    </row>
    <row r="207" spans="1:18" ht="12.75" customHeight="1" x14ac:dyDescent="0.2">
      <c r="A207" s="5" t="s">
        <v>45</v>
      </c>
      <c r="B207" s="5"/>
      <c r="C207" s="32" t="s">
        <v>69</v>
      </c>
      <c r="D207" s="5"/>
      <c r="E207" s="20" t="s">
        <v>371</v>
      </c>
      <c r="F207" s="5"/>
      <c r="G207" s="5"/>
      <c r="H207" s="50"/>
      <c r="I207" s="33">
        <f>0+Q207</f>
        <v>0</v>
      </c>
      <c r="O207">
        <f>0+R207</f>
        <v>0</v>
      </c>
      <c r="Q207">
        <f>0+I208+I211+I214+I217+I220+I223+I226+I229+I232+I235+I238+I241+I244+I247+I250+I253+I256+I259+I262+I265+I268+I271+I274+I277+I280+I283+I286+I289+I292+I295+I298+I301+I304+I307+I310+I313+I316+I319+I322</f>
        <v>0</v>
      </c>
      <c r="R207">
        <f>0+O208+O211+O214+O217+O220+O223+O226+O229+O232+O235+O238+O241+O244+O247+O250+O253+O256+O259+O262+O265+O268+O271+O274+O277+O280+O283+O286+O289+O292+O295+O298+O301+O304+O307+O310+O313+O316+O319+O322</f>
        <v>0</v>
      </c>
    </row>
    <row r="208" spans="1:18" ht="25.5" x14ac:dyDescent="0.2">
      <c r="A208" s="17" t="s">
        <v>47</v>
      </c>
      <c r="B208" s="22" t="s">
        <v>372</v>
      </c>
      <c r="C208" s="22" t="s">
        <v>373</v>
      </c>
      <c r="D208" s="17" t="s">
        <v>49</v>
      </c>
      <c r="E208" s="23" t="s">
        <v>374</v>
      </c>
      <c r="F208" s="24" t="s">
        <v>140</v>
      </c>
      <c r="G208" s="25">
        <v>786.6</v>
      </c>
      <c r="H208" s="48"/>
      <c r="I208" s="25">
        <f>ROUND(ROUND(H208,1)*ROUND(G208,1),1)</f>
        <v>0</v>
      </c>
      <c r="O208">
        <f>(I208*21)/100</f>
        <v>0</v>
      </c>
      <c r="P208" t="s">
        <v>27</v>
      </c>
    </row>
    <row r="209" spans="1:16" ht="25.5" x14ac:dyDescent="0.2">
      <c r="A209" s="26" t="s">
        <v>52</v>
      </c>
      <c r="E209" s="27" t="s">
        <v>375</v>
      </c>
      <c r="H209" s="49"/>
    </row>
    <row r="210" spans="1:16" x14ac:dyDescent="0.2">
      <c r="A210" s="30" t="s">
        <v>54</v>
      </c>
      <c r="E210" s="29" t="s">
        <v>49</v>
      </c>
      <c r="H210" s="49"/>
    </row>
    <row r="211" spans="1:16" ht="25.5" x14ac:dyDescent="0.2">
      <c r="A211" s="17" t="s">
        <v>222</v>
      </c>
      <c r="B211" s="22" t="s">
        <v>376</v>
      </c>
      <c r="C211" s="22" t="s">
        <v>377</v>
      </c>
      <c r="D211" s="17" t="s">
        <v>49</v>
      </c>
      <c r="E211" s="23" t="s">
        <v>378</v>
      </c>
      <c r="F211" s="24" t="s">
        <v>140</v>
      </c>
      <c r="G211" s="25">
        <v>786.6</v>
      </c>
      <c r="H211" s="48"/>
      <c r="I211" s="25">
        <f>ROUND(ROUND(H211,1)*ROUND(G211,1),1)</f>
        <v>0</v>
      </c>
      <c r="O211">
        <f>(I211*21)/100</f>
        <v>0</v>
      </c>
      <c r="P211" t="s">
        <v>27</v>
      </c>
    </row>
    <row r="212" spans="1:16" x14ac:dyDescent="0.2">
      <c r="A212" s="26" t="s">
        <v>52</v>
      </c>
      <c r="E212" s="27" t="s">
        <v>379</v>
      </c>
      <c r="H212" s="49"/>
    </row>
    <row r="213" spans="1:16" x14ac:dyDescent="0.2">
      <c r="A213" s="30" t="s">
        <v>54</v>
      </c>
      <c r="E213" s="29" t="s">
        <v>49</v>
      </c>
      <c r="H213" s="49"/>
    </row>
    <row r="214" spans="1:16" ht="25.5" x14ac:dyDescent="0.2">
      <c r="A214" s="17" t="s">
        <v>47</v>
      </c>
      <c r="B214" s="22" t="s">
        <v>380</v>
      </c>
      <c r="C214" s="22" t="s">
        <v>381</v>
      </c>
      <c r="D214" s="17" t="s">
        <v>49</v>
      </c>
      <c r="E214" s="23" t="s">
        <v>382</v>
      </c>
      <c r="F214" s="24" t="s">
        <v>383</v>
      </c>
      <c r="G214" s="25">
        <v>24</v>
      </c>
      <c r="H214" s="48"/>
      <c r="I214" s="25">
        <f>ROUND(ROUND(H214,1)*ROUND(G214,1),1)</f>
        <v>0</v>
      </c>
      <c r="O214">
        <f>(I214*21)/100</f>
        <v>0</v>
      </c>
      <c r="P214" t="s">
        <v>27</v>
      </c>
    </row>
    <row r="215" spans="1:16" ht="25.5" x14ac:dyDescent="0.2">
      <c r="A215" s="26" t="s">
        <v>52</v>
      </c>
      <c r="E215" s="27" t="s">
        <v>384</v>
      </c>
      <c r="H215" s="49"/>
    </row>
    <row r="216" spans="1:16" x14ac:dyDescent="0.2">
      <c r="A216" s="30" t="s">
        <v>54</v>
      </c>
      <c r="E216" s="29" t="s">
        <v>49</v>
      </c>
      <c r="H216" s="49"/>
    </row>
    <row r="217" spans="1:16" ht="25.5" x14ac:dyDescent="0.2">
      <c r="A217" s="17" t="s">
        <v>222</v>
      </c>
      <c r="B217" s="22" t="s">
        <v>385</v>
      </c>
      <c r="C217" s="22" t="s">
        <v>386</v>
      </c>
      <c r="D217" s="17" t="s">
        <v>49</v>
      </c>
      <c r="E217" s="23" t="s">
        <v>387</v>
      </c>
      <c r="F217" s="24" t="s">
        <v>383</v>
      </c>
      <c r="G217" s="25">
        <v>24</v>
      </c>
      <c r="H217" s="48"/>
      <c r="I217" s="25">
        <f>ROUND(ROUND(H217,1)*ROUND(G217,1),1)</f>
        <v>0</v>
      </c>
      <c r="O217">
        <f>(I217*21)/100</f>
        <v>0</v>
      </c>
      <c r="P217" t="s">
        <v>27</v>
      </c>
    </row>
    <row r="218" spans="1:16" x14ac:dyDescent="0.2">
      <c r="A218" s="26" t="s">
        <v>52</v>
      </c>
      <c r="E218" s="27" t="s">
        <v>388</v>
      </c>
      <c r="H218" s="49"/>
    </row>
    <row r="219" spans="1:16" x14ac:dyDescent="0.2">
      <c r="A219" s="30" t="s">
        <v>54</v>
      </c>
      <c r="E219" s="29" t="s">
        <v>49</v>
      </c>
      <c r="H219" s="49"/>
    </row>
    <row r="220" spans="1:16" ht="25.5" x14ac:dyDescent="0.2">
      <c r="A220" s="17" t="s">
        <v>47</v>
      </c>
      <c r="B220" s="22" t="s">
        <v>389</v>
      </c>
      <c r="C220" s="22" t="s">
        <v>390</v>
      </c>
      <c r="D220" s="17" t="s">
        <v>49</v>
      </c>
      <c r="E220" s="23" t="s">
        <v>391</v>
      </c>
      <c r="F220" s="24" t="s">
        <v>383</v>
      </c>
      <c r="G220" s="25">
        <v>60</v>
      </c>
      <c r="H220" s="48"/>
      <c r="I220" s="25">
        <f>ROUND(ROUND(H220,1)*ROUND(G220,1),1)</f>
        <v>0</v>
      </c>
      <c r="O220">
        <f>(I220*21)/100</f>
        <v>0</v>
      </c>
      <c r="P220" t="s">
        <v>27</v>
      </c>
    </row>
    <row r="221" spans="1:16" ht="25.5" x14ac:dyDescent="0.2">
      <c r="A221" s="26" t="s">
        <v>52</v>
      </c>
      <c r="E221" s="27" t="s">
        <v>392</v>
      </c>
      <c r="H221" s="49"/>
    </row>
    <row r="222" spans="1:16" x14ac:dyDescent="0.2">
      <c r="A222" s="30" t="s">
        <v>54</v>
      </c>
      <c r="E222" s="29" t="s">
        <v>393</v>
      </c>
      <c r="H222" s="49"/>
    </row>
    <row r="223" spans="1:16" ht="25.5" x14ac:dyDescent="0.2">
      <c r="A223" s="17" t="s">
        <v>222</v>
      </c>
      <c r="B223" s="22" t="s">
        <v>394</v>
      </c>
      <c r="C223" s="22" t="s">
        <v>395</v>
      </c>
      <c r="D223" s="17" t="s">
        <v>49</v>
      </c>
      <c r="E223" s="23" t="s">
        <v>396</v>
      </c>
      <c r="F223" s="24" t="s">
        <v>383</v>
      </c>
      <c r="G223" s="25">
        <v>30</v>
      </c>
      <c r="H223" s="48"/>
      <c r="I223" s="25">
        <f>ROUND(ROUND(H223,1)*ROUND(G223,1),1)</f>
        <v>0</v>
      </c>
      <c r="O223">
        <f>(I223*21)/100</f>
        <v>0</v>
      </c>
      <c r="P223" t="s">
        <v>27</v>
      </c>
    </row>
    <row r="224" spans="1:16" x14ac:dyDescent="0.2">
      <c r="A224" s="26" t="s">
        <v>52</v>
      </c>
      <c r="E224" s="27" t="s">
        <v>397</v>
      </c>
      <c r="H224" s="49"/>
    </row>
    <row r="225" spans="1:16" x14ac:dyDescent="0.2">
      <c r="A225" s="30" t="s">
        <v>54</v>
      </c>
      <c r="E225" s="29" t="s">
        <v>49</v>
      </c>
      <c r="H225" s="49"/>
    </row>
    <row r="226" spans="1:16" ht="25.5" x14ac:dyDescent="0.2">
      <c r="A226" s="17" t="s">
        <v>222</v>
      </c>
      <c r="B226" s="22" t="s">
        <v>398</v>
      </c>
      <c r="C226" s="22" t="s">
        <v>399</v>
      </c>
      <c r="D226" s="17" t="s">
        <v>49</v>
      </c>
      <c r="E226" s="23" t="s">
        <v>400</v>
      </c>
      <c r="F226" s="24" t="s">
        <v>383</v>
      </c>
      <c r="G226" s="25">
        <v>30</v>
      </c>
      <c r="H226" s="48"/>
      <c r="I226" s="25">
        <f>ROUND(ROUND(H226,1)*ROUND(G226,1),1)</f>
        <v>0</v>
      </c>
      <c r="O226">
        <f>(I226*21)/100</f>
        <v>0</v>
      </c>
      <c r="P226" t="s">
        <v>27</v>
      </c>
    </row>
    <row r="227" spans="1:16" x14ac:dyDescent="0.2">
      <c r="A227" s="26" t="s">
        <v>52</v>
      </c>
      <c r="E227" s="27" t="s">
        <v>401</v>
      </c>
      <c r="H227" s="49"/>
    </row>
    <row r="228" spans="1:16" x14ac:dyDescent="0.2">
      <c r="A228" s="30" t="s">
        <v>54</v>
      </c>
      <c r="E228" s="29" t="s">
        <v>49</v>
      </c>
      <c r="H228" s="49"/>
    </row>
    <row r="229" spans="1:16" x14ac:dyDescent="0.2">
      <c r="A229" s="17" t="s">
        <v>47</v>
      </c>
      <c r="B229" s="22" t="s">
        <v>402</v>
      </c>
      <c r="C229" s="22" t="s">
        <v>403</v>
      </c>
      <c r="D229" s="17" t="s">
        <v>404</v>
      </c>
      <c r="E229" s="23" t="s">
        <v>405</v>
      </c>
      <c r="F229" s="24" t="s">
        <v>140</v>
      </c>
      <c r="G229" s="25">
        <v>422.5</v>
      </c>
      <c r="H229" s="48"/>
      <c r="I229" s="25">
        <f>ROUND(ROUND(H229,1)*ROUND(G229,1),1)</f>
        <v>0</v>
      </c>
      <c r="O229">
        <f>(I229*21)/100</f>
        <v>0</v>
      </c>
      <c r="P229" t="s">
        <v>27</v>
      </c>
    </row>
    <row r="230" spans="1:16" x14ac:dyDescent="0.2">
      <c r="A230" s="26" t="s">
        <v>52</v>
      </c>
      <c r="E230" s="27" t="s">
        <v>406</v>
      </c>
      <c r="H230" s="49"/>
    </row>
    <row r="231" spans="1:16" x14ac:dyDescent="0.2">
      <c r="A231" s="30" t="s">
        <v>54</v>
      </c>
      <c r="E231" s="29" t="s">
        <v>407</v>
      </c>
      <c r="H231" s="49"/>
    </row>
    <row r="232" spans="1:16" x14ac:dyDescent="0.2">
      <c r="A232" s="17" t="s">
        <v>222</v>
      </c>
      <c r="B232" s="22" t="s">
        <v>408</v>
      </c>
      <c r="C232" s="22" t="s">
        <v>409</v>
      </c>
      <c r="D232" s="17" t="s">
        <v>49</v>
      </c>
      <c r="E232" s="23" t="s">
        <v>410</v>
      </c>
      <c r="F232" s="24" t="s">
        <v>140</v>
      </c>
      <c r="G232" s="25">
        <v>422.5</v>
      </c>
      <c r="H232" s="48"/>
      <c r="I232" s="25">
        <f>ROUND(ROUND(H232,1)*ROUND(G232,1),1)</f>
        <v>0</v>
      </c>
      <c r="O232">
        <f>(I232*21)/100</f>
        <v>0</v>
      </c>
      <c r="P232" t="s">
        <v>27</v>
      </c>
    </row>
    <row r="233" spans="1:16" x14ac:dyDescent="0.2">
      <c r="A233" s="26" t="s">
        <v>52</v>
      </c>
      <c r="E233" s="27" t="s">
        <v>411</v>
      </c>
      <c r="H233" s="49"/>
    </row>
    <row r="234" spans="1:16" x14ac:dyDescent="0.2">
      <c r="A234" s="30" t="s">
        <v>54</v>
      </c>
      <c r="E234" s="29" t="s">
        <v>49</v>
      </c>
      <c r="H234" s="49"/>
    </row>
    <row r="235" spans="1:16" ht="25.5" x14ac:dyDescent="0.2">
      <c r="A235" s="17" t="s">
        <v>47</v>
      </c>
      <c r="B235" s="22" t="s">
        <v>412</v>
      </c>
      <c r="C235" s="22" t="s">
        <v>413</v>
      </c>
      <c r="D235" s="17" t="s">
        <v>49</v>
      </c>
      <c r="E235" s="23" t="s">
        <v>414</v>
      </c>
      <c r="F235" s="24" t="s">
        <v>383</v>
      </c>
      <c r="G235" s="25">
        <v>30</v>
      </c>
      <c r="H235" s="48"/>
      <c r="I235" s="25">
        <f>ROUND(ROUND(H235,1)*ROUND(G235,1),1)</f>
        <v>0</v>
      </c>
      <c r="O235">
        <f>(I235*21)/100</f>
        <v>0</v>
      </c>
      <c r="P235" t="s">
        <v>27</v>
      </c>
    </row>
    <row r="236" spans="1:16" ht="25.5" x14ac:dyDescent="0.2">
      <c r="A236" s="26" t="s">
        <v>52</v>
      </c>
      <c r="E236" s="27" t="s">
        <v>415</v>
      </c>
      <c r="H236" s="49"/>
    </row>
    <row r="237" spans="1:16" x14ac:dyDescent="0.2">
      <c r="A237" s="30" t="s">
        <v>54</v>
      </c>
      <c r="E237" s="29" t="s">
        <v>49</v>
      </c>
      <c r="H237" s="49"/>
    </row>
    <row r="238" spans="1:16" x14ac:dyDescent="0.2">
      <c r="A238" s="17" t="s">
        <v>222</v>
      </c>
      <c r="B238" s="22" t="s">
        <v>416</v>
      </c>
      <c r="C238" s="22" t="s">
        <v>417</v>
      </c>
      <c r="D238" s="17" t="s">
        <v>49</v>
      </c>
      <c r="E238" s="23" t="s">
        <v>418</v>
      </c>
      <c r="F238" s="24" t="s">
        <v>383</v>
      </c>
      <c r="G238" s="25">
        <v>1</v>
      </c>
      <c r="H238" s="48"/>
      <c r="I238" s="25">
        <f>ROUND(ROUND(H238,1)*ROUND(G238,1),1)</f>
        <v>0</v>
      </c>
      <c r="O238">
        <f>(I238*21)/100</f>
        <v>0</v>
      </c>
      <c r="P238" t="s">
        <v>27</v>
      </c>
    </row>
    <row r="239" spans="1:16" x14ac:dyDescent="0.2">
      <c r="A239" s="26" t="s">
        <v>52</v>
      </c>
      <c r="E239" s="27" t="s">
        <v>419</v>
      </c>
      <c r="H239" s="49"/>
    </row>
    <row r="240" spans="1:16" x14ac:dyDescent="0.2">
      <c r="A240" s="30" t="s">
        <v>54</v>
      </c>
      <c r="E240" s="29" t="s">
        <v>49</v>
      </c>
      <c r="H240" s="49"/>
    </row>
    <row r="241" spans="1:16" x14ac:dyDescent="0.2">
      <c r="A241" s="17" t="s">
        <v>222</v>
      </c>
      <c r="B241" s="22" t="s">
        <v>420</v>
      </c>
      <c r="C241" s="22" t="s">
        <v>421</v>
      </c>
      <c r="D241" s="17" t="s">
        <v>49</v>
      </c>
      <c r="E241" s="23" t="s">
        <v>422</v>
      </c>
      <c r="F241" s="24" t="s">
        <v>383</v>
      </c>
      <c r="G241" s="25">
        <v>26</v>
      </c>
      <c r="H241" s="48"/>
      <c r="I241" s="25">
        <f>ROUND(ROUND(H241,1)*ROUND(G241,1),1)</f>
        <v>0</v>
      </c>
      <c r="O241">
        <f>(I241*21)/100</f>
        <v>0</v>
      </c>
      <c r="P241" t="s">
        <v>27</v>
      </c>
    </row>
    <row r="242" spans="1:16" x14ac:dyDescent="0.2">
      <c r="A242" s="26" t="s">
        <v>52</v>
      </c>
      <c r="E242" s="27" t="s">
        <v>423</v>
      </c>
      <c r="H242" s="49"/>
    </row>
    <row r="243" spans="1:16" x14ac:dyDescent="0.2">
      <c r="A243" s="30" t="s">
        <v>54</v>
      </c>
      <c r="E243" s="29" t="s">
        <v>49</v>
      </c>
      <c r="H243" s="49"/>
    </row>
    <row r="244" spans="1:16" x14ac:dyDescent="0.2">
      <c r="A244" s="17" t="s">
        <v>222</v>
      </c>
      <c r="B244" s="22" t="s">
        <v>424</v>
      </c>
      <c r="C244" s="22" t="s">
        <v>425</v>
      </c>
      <c r="D244" s="17" t="s">
        <v>49</v>
      </c>
      <c r="E244" s="23" t="s">
        <v>426</v>
      </c>
      <c r="F244" s="24" t="s">
        <v>383</v>
      </c>
      <c r="G244" s="25">
        <v>21</v>
      </c>
      <c r="H244" s="48"/>
      <c r="I244" s="25">
        <f>ROUND(ROUND(H244,1)*ROUND(G244,1),1)</f>
        <v>0</v>
      </c>
      <c r="O244">
        <f>(I244*21)/100</f>
        <v>0</v>
      </c>
      <c r="P244" t="s">
        <v>27</v>
      </c>
    </row>
    <row r="245" spans="1:16" x14ac:dyDescent="0.2">
      <c r="A245" s="26" t="s">
        <v>52</v>
      </c>
      <c r="E245" s="27" t="s">
        <v>427</v>
      </c>
      <c r="H245" s="49"/>
    </row>
    <row r="246" spans="1:16" x14ac:dyDescent="0.2">
      <c r="A246" s="30" t="s">
        <v>54</v>
      </c>
      <c r="E246" s="29" t="s">
        <v>49</v>
      </c>
      <c r="H246" s="49"/>
    </row>
    <row r="247" spans="1:16" x14ac:dyDescent="0.2">
      <c r="A247" s="17" t="s">
        <v>222</v>
      </c>
      <c r="B247" s="22" t="s">
        <v>428</v>
      </c>
      <c r="C247" s="22" t="s">
        <v>429</v>
      </c>
      <c r="D247" s="17" t="s">
        <v>49</v>
      </c>
      <c r="E247" s="23" t="s">
        <v>430</v>
      </c>
      <c r="F247" s="24" t="s">
        <v>383</v>
      </c>
      <c r="G247" s="25">
        <v>22</v>
      </c>
      <c r="H247" s="48"/>
      <c r="I247" s="25">
        <f>ROUND(ROUND(H247,1)*ROUND(G247,1),1)</f>
        <v>0</v>
      </c>
      <c r="O247">
        <f>(I247*21)/100</f>
        <v>0</v>
      </c>
      <c r="P247" t="s">
        <v>27</v>
      </c>
    </row>
    <row r="248" spans="1:16" x14ac:dyDescent="0.2">
      <c r="A248" s="26" t="s">
        <v>52</v>
      </c>
      <c r="E248" s="27" t="s">
        <v>427</v>
      </c>
      <c r="H248" s="49"/>
    </row>
    <row r="249" spans="1:16" x14ac:dyDescent="0.2">
      <c r="A249" s="30" t="s">
        <v>54</v>
      </c>
      <c r="E249" s="29" t="s">
        <v>49</v>
      </c>
      <c r="H249" s="49"/>
    </row>
    <row r="250" spans="1:16" x14ac:dyDescent="0.2">
      <c r="A250" s="17" t="s">
        <v>222</v>
      </c>
      <c r="B250" s="22" t="s">
        <v>431</v>
      </c>
      <c r="C250" s="22" t="s">
        <v>432</v>
      </c>
      <c r="D250" s="17" t="s">
        <v>49</v>
      </c>
      <c r="E250" s="23" t="s">
        <v>433</v>
      </c>
      <c r="F250" s="24" t="s">
        <v>383</v>
      </c>
      <c r="G250" s="25">
        <v>10</v>
      </c>
      <c r="H250" s="48"/>
      <c r="I250" s="25">
        <f>ROUND(ROUND(H250,1)*ROUND(G250,1),1)</f>
        <v>0</v>
      </c>
      <c r="O250">
        <f>(I250*21)/100</f>
        <v>0</v>
      </c>
      <c r="P250" t="s">
        <v>27</v>
      </c>
    </row>
    <row r="251" spans="1:16" x14ac:dyDescent="0.2">
      <c r="A251" s="26" t="s">
        <v>52</v>
      </c>
      <c r="E251" s="27" t="s">
        <v>427</v>
      </c>
      <c r="H251" s="49"/>
    </row>
    <row r="252" spans="1:16" x14ac:dyDescent="0.2">
      <c r="A252" s="30" t="s">
        <v>54</v>
      </c>
      <c r="E252" s="29" t="s">
        <v>49</v>
      </c>
      <c r="H252" s="49"/>
    </row>
    <row r="253" spans="1:16" x14ac:dyDescent="0.2">
      <c r="A253" s="17" t="s">
        <v>222</v>
      </c>
      <c r="B253" s="22" t="s">
        <v>434</v>
      </c>
      <c r="C253" s="22" t="s">
        <v>435</v>
      </c>
      <c r="D253" s="17" t="s">
        <v>49</v>
      </c>
      <c r="E253" s="23" t="s">
        <v>436</v>
      </c>
      <c r="F253" s="24" t="s">
        <v>383</v>
      </c>
      <c r="G253" s="25">
        <v>3</v>
      </c>
      <c r="H253" s="48"/>
      <c r="I253" s="25">
        <f>ROUND(ROUND(H253,1)*ROUND(G253,1),1)</f>
        <v>0</v>
      </c>
      <c r="O253">
        <f>(I253*21)/100</f>
        <v>0</v>
      </c>
      <c r="P253" t="s">
        <v>27</v>
      </c>
    </row>
    <row r="254" spans="1:16" x14ac:dyDescent="0.2">
      <c r="A254" s="26" t="s">
        <v>52</v>
      </c>
      <c r="E254" s="27" t="s">
        <v>437</v>
      </c>
      <c r="H254" s="49"/>
    </row>
    <row r="255" spans="1:16" x14ac:dyDescent="0.2">
      <c r="A255" s="30" t="s">
        <v>54</v>
      </c>
      <c r="E255" s="29" t="s">
        <v>49</v>
      </c>
      <c r="H255" s="49"/>
    </row>
    <row r="256" spans="1:16" x14ac:dyDescent="0.2">
      <c r="A256" s="17" t="s">
        <v>222</v>
      </c>
      <c r="B256" s="22" t="s">
        <v>438</v>
      </c>
      <c r="C256" s="22" t="s">
        <v>439</v>
      </c>
      <c r="D256" s="17" t="s">
        <v>49</v>
      </c>
      <c r="E256" s="23" t="s">
        <v>440</v>
      </c>
      <c r="F256" s="24" t="s">
        <v>383</v>
      </c>
      <c r="G256" s="25">
        <v>2</v>
      </c>
      <c r="H256" s="48"/>
      <c r="I256" s="25">
        <f>ROUND(ROUND(H256,1)*ROUND(G256,1),1)</f>
        <v>0</v>
      </c>
      <c r="O256">
        <f>(I256*21)/100</f>
        <v>0</v>
      </c>
      <c r="P256" t="s">
        <v>27</v>
      </c>
    </row>
    <row r="257" spans="1:16" x14ac:dyDescent="0.2">
      <c r="A257" s="26" t="s">
        <v>52</v>
      </c>
      <c r="E257" s="27" t="s">
        <v>437</v>
      </c>
      <c r="H257" s="49"/>
    </row>
    <row r="258" spans="1:16" x14ac:dyDescent="0.2">
      <c r="A258" s="30" t="s">
        <v>54</v>
      </c>
      <c r="E258" s="29" t="s">
        <v>49</v>
      </c>
      <c r="H258" s="49"/>
    </row>
    <row r="259" spans="1:16" x14ac:dyDescent="0.2">
      <c r="A259" s="17" t="s">
        <v>222</v>
      </c>
      <c r="B259" s="22" t="s">
        <v>441</v>
      </c>
      <c r="C259" s="22" t="s">
        <v>442</v>
      </c>
      <c r="D259" s="17" t="s">
        <v>49</v>
      </c>
      <c r="E259" s="23" t="s">
        <v>443</v>
      </c>
      <c r="F259" s="24" t="s">
        <v>383</v>
      </c>
      <c r="G259" s="25">
        <v>4</v>
      </c>
      <c r="H259" s="48"/>
      <c r="I259" s="25">
        <f>ROUND(ROUND(H259,1)*ROUND(G259,1),1)</f>
        <v>0</v>
      </c>
      <c r="O259">
        <f>(I259*21)/100</f>
        <v>0</v>
      </c>
      <c r="P259" t="s">
        <v>27</v>
      </c>
    </row>
    <row r="260" spans="1:16" x14ac:dyDescent="0.2">
      <c r="A260" s="26" t="s">
        <v>52</v>
      </c>
      <c r="E260" s="27" t="s">
        <v>437</v>
      </c>
      <c r="H260" s="49"/>
    </row>
    <row r="261" spans="1:16" x14ac:dyDescent="0.2">
      <c r="A261" s="30" t="s">
        <v>54</v>
      </c>
      <c r="E261" s="29" t="s">
        <v>49</v>
      </c>
      <c r="H261" s="49"/>
    </row>
    <row r="262" spans="1:16" x14ac:dyDescent="0.2">
      <c r="A262" s="17" t="s">
        <v>222</v>
      </c>
      <c r="B262" s="22" t="s">
        <v>444</v>
      </c>
      <c r="C262" s="22" t="s">
        <v>445</v>
      </c>
      <c r="D262" s="17" t="s">
        <v>49</v>
      </c>
      <c r="E262" s="23" t="s">
        <v>446</v>
      </c>
      <c r="F262" s="24" t="s">
        <v>383</v>
      </c>
      <c r="G262" s="25">
        <v>7</v>
      </c>
      <c r="H262" s="48"/>
      <c r="I262" s="25">
        <f>ROUND(ROUND(H262,1)*ROUND(G262,1),1)</f>
        <v>0</v>
      </c>
      <c r="O262">
        <f>(I262*21)/100</f>
        <v>0</v>
      </c>
      <c r="P262" t="s">
        <v>27</v>
      </c>
    </row>
    <row r="263" spans="1:16" x14ac:dyDescent="0.2">
      <c r="A263" s="26" t="s">
        <v>52</v>
      </c>
      <c r="E263" s="27" t="s">
        <v>437</v>
      </c>
      <c r="H263" s="49"/>
    </row>
    <row r="264" spans="1:16" x14ac:dyDescent="0.2">
      <c r="A264" s="30" t="s">
        <v>54</v>
      </c>
      <c r="E264" s="29" t="s">
        <v>49</v>
      </c>
      <c r="H264" s="49"/>
    </row>
    <row r="265" spans="1:16" x14ac:dyDescent="0.2">
      <c r="A265" s="17" t="s">
        <v>222</v>
      </c>
      <c r="B265" s="22" t="s">
        <v>447</v>
      </c>
      <c r="C265" s="22" t="s">
        <v>448</v>
      </c>
      <c r="D265" s="17" t="s">
        <v>49</v>
      </c>
      <c r="E265" s="23" t="s">
        <v>449</v>
      </c>
      <c r="F265" s="24" t="s">
        <v>383</v>
      </c>
      <c r="G265" s="25">
        <v>5</v>
      </c>
      <c r="H265" s="48"/>
      <c r="I265" s="25">
        <f>ROUND(ROUND(H265,1)*ROUND(G265,1),1)</f>
        <v>0</v>
      </c>
      <c r="O265">
        <f>(I265*21)/100</f>
        <v>0</v>
      </c>
      <c r="P265" t="s">
        <v>27</v>
      </c>
    </row>
    <row r="266" spans="1:16" x14ac:dyDescent="0.2">
      <c r="A266" s="26" t="s">
        <v>52</v>
      </c>
      <c r="E266" s="27" t="s">
        <v>437</v>
      </c>
      <c r="H266" s="49"/>
    </row>
    <row r="267" spans="1:16" x14ac:dyDescent="0.2">
      <c r="A267" s="30" t="s">
        <v>54</v>
      </c>
      <c r="E267" s="29" t="s">
        <v>49</v>
      </c>
      <c r="H267" s="49"/>
    </row>
    <row r="268" spans="1:16" x14ac:dyDescent="0.2">
      <c r="A268" s="17" t="s">
        <v>222</v>
      </c>
      <c r="B268" s="22" t="s">
        <v>450</v>
      </c>
      <c r="C268" s="22" t="s">
        <v>451</v>
      </c>
      <c r="D268" s="17" t="s">
        <v>49</v>
      </c>
      <c r="E268" s="23" t="s">
        <v>452</v>
      </c>
      <c r="F268" s="24" t="s">
        <v>383</v>
      </c>
      <c r="G268" s="25">
        <v>27</v>
      </c>
      <c r="H268" s="48"/>
      <c r="I268" s="25">
        <f>ROUND(ROUND(H268,1)*ROUND(G268,1),1)</f>
        <v>0</v>
      </c>
      <c r="O268">
        <f>(I268*21)/100</f>
        <v>0</v>
      </c>
      <c r="P268" t="s">
        <v>27</v>
      </c>
    </row>
    <row r="269" spans="1:16" x14ac:dyDescent="0.2">
      <c r="A269" s="26" t="s">
        <v>52</v>
      </c>
      <c r="E269" s="27" t="s">
        <v>453</v>
      </c>
      <c r="H269" s="49"/>
    </row>
    <row r="270" spans="1:16" x14ac:dyDescent="0.2">
      <c r="A270" s="30" t="s">
        <v>54</v>
      </c>
      <c r="E270" s="29" t="s">
        <v>49</v>
      </c>
      <c r="H270" s="49"/>
    </row>
    <row r="271" spans="1:16" x14ac:dyDescent="0.2">
      <c r="A271" s="17" t="s">
        <v>222</v>
      </c>
      <c r="B271" s="22" t="s">
        <v>454</v>
      </c>
      <c r="C271" s="22" t="s">
        <v>455</v>
      </c>
      <c r="D271" s="17" t="s">
        <v>49</v>
      </c>
      <c r="E271" s="23" t="s">
        <v>456</v>
      </c>
      <c r="F271" s="24" t="s">
        <v>383</v>
      </c>
      <c r="G271" s="25">
        <v>80</v>
      </c>
      <c r="H271" s="48"/>
      <c r="I271" s="25">
        <f>ROUND(ROUND(H271,1)*ROUND(G271,1),1)</f>
        <v>0</v>
      </c>
      <c r="O271">
        <f>(I271*21)/100</f>
        <v>0</v>
      </c>
      <c r="P271" t="s">
        <v>27</v>
      </c>
    </row>
    <row r="272" spans="1:16" x14ac:dyDescent="0.2">
      <c r="A272" s="26" t="s">
        <v>52</v>
      </c>
      <c r="E272" s="27" t="s">
        <v>457</v>
      </c>
      <c r="H272" s="49"/>
    </row>
    <row r="273" spans="1:16" x14ac:dyDescent="0.2">
      <c r="A273" s="30" t="s">
        <v>54</v>
      </c>
      <c r="E273" s="29" t="s">
        <v>49</v>
      </c>
      <c r="H273" s="49"/>
    </row>
    <row r="274" spans="1:16" x14ac:dyDescent="0.2">
      <c r="A274" s="17" t="s">
        <v>47</v>
      </c>
      <c r="B274" s="22" t="s">
        <v>458</v>
      </c>
      <c r="C274" s="22" t="s">
        <v>459</v>
      </c>
      <c r="D274" s="17" t="s">
        <v>404</v>
      </c>
      <c r="E274" s="23" t="s">
        <v>460</v>
      </c>
      <c r="F274" s="24" t="s">
        <v>383</v>
      </c>
      <c r="G274" s="25">
        <v>3</v>
      </c>
      <c r="H274" s="48"/>
      <c r="I274" s="25">
        <f>ROUND(ROUND(H274,1)*ROUND(G274,1),1)</f>
        <v>0</v>
      </c>
      <c r="O274">
        <f>(I274*21)/100</f>
        <v>0</v>
      </c>
      <c r="P274" t="s">
        <v>27</v>
      </c>
    </row>
    <row r="275" spans="1:16" ht="38.25" x14ac:dyDescent="0.2">
      <c r="A275" s="26" t="s">
        <v>52</v>
      </c>
      <c r="E275" s="27" t="s">
        <v>461</v>
      </c>
      <c r="H275" s="49"/>
    </row>
    <row r="276" spans="1:16" x14ac:dyDescent="0.2">
      <c r="A276" s="30" t="s">
        <v>54</v>
      </c>
      <c r="E276" s="29" t="s">
        <v>49</v>
      </c>
      <c r="H276" s="49"/>
    </row>
    <row r="277" spans="1:16" ht="25.5" x14ac:dyDescent="0.2">
      <c r="A277" s="17" t="s">
        <v>47</v>
      </c>
      <c r="B277" s="22" t="s">
        <v>462</v>
      </c>
      <c r="C277" s="22" t="s">
        <v>463</v>
      </c>
      <c r="D277" s="17" t="s">
        <v>49</v>
      </c>
      <c r="E277" s="23" t="s">
        <v>464</v>
      </c>
      <c r="F277" s="24" t="s">
        <v>383</v>
      </c>
      <c r="G277" s="25">
        <v>3</v>
      </c>
      <c r="H277" s="48"/>
      <c r="I277" s="25">
        <f>ROUND(ROUND(H277,1)*ROUND(G277,1),1)</f>
        <v>0</v>
      </c>
      <c r="O277">
        <f>(I277*21)/100</f>
        <v>0</v>
      </c>
      <c r="P277" t="s">
        <v>27</v>
      </c>
    </row>
    <row r="278" spans="1:16" ht="38.25" x14ac:dyDescent="0.2">
      <c r="A278" s="26" t="s">
        <v>52</v>
      </c>
      <c r="E278" s="27" t="s">
        <v>465</v>
      </c>
      <c r="H278" s="49"/>
    </row>
    <row r="279" spans="1:16" x14ac:dyDescent="0.2">
      <c r="A279" s="30" t="s">
        <v>54</v>
      </c>
      <c r="E279" s="29" t="s">
        <v>49</v>
      </c>
      <c r="H279" s="49"/>
    </row>
    <row r="280" spans="1:16" x14ac:dyDescent="0.2">
      <c r="A280" s="17" t="s">
        <v>222</v>
      </c>
      <c r="B280" s="22" t="s">
        <v>466</v>
      </c>
      <c r="C280" s="22" t="s">
        <v>421</v>
      </c>
      <c r="D280" s="17" t="s">
        <v>49</v>
      </c>
      <c r="E280" s="23" t="s">
        <v>422</v>
      </c>
      <c r="F280" s="24" t="s">
        <v>383</v>
      </c>
      <c r="G280" s="25">
        <v>3</v>
      </c>
      <c r="H280" s="48"/>
      <c r="I280" s="25">
        <f>ROUND(ROUND(H280,1)*ROUND(G280,1),1)</f>
        <v>0</v>
      </c>
      <c r="O280">
        <f>(I280*21)/100</f>
        <v>0</v>
      </c>
      <c r="P280" t="s">
        <v>27</v>
      </c>
    </row>
    <row r="281" spans="1:16" x14ac:dyDescent="0.2">
      <c r="A281" s="26" t="s">
        <v>52</v>
      </c>
      <c r="E281" s="27" t="s">
        <v>423</v>
      </c>
      <c r="H281" s="49"/>
    </row>
    <row r="282" spans="1:16" x14ac:dyDescent="0.2">
      <c r="A282" s="30" t="s">
        <v>54</v>
      </c>
      <c r="E282" s="29" t="s">
        <v>49</v>
      </c>
      <c r="H282" s="49"/>
    </row>
    <row r="283" spans="1:16" x14ac:dyDescent="0.2">
      <c r="A283" s="17" t="s">
        <v>222</v>
      </c>
      <c r="B283" s="22" t="s">
        <v>467</v>
      </c>
      <c r="C283" s="22" t="s">
        <v>425</v>
      </c>
      <c r="D283" s="17" t="s">
        <v>49</v>
      </c>
      <c r="E283" s="23" t="s">
        <v>426</v>
      </c>
      <c r="F283" s="24" t="s">
        <v>383</v>
      </c>
      <c r="G283" s="25">
        <v>3</v>
      </c>
      <c r="H283" s="48"/>
      <c r="I283" s="25">
        <f>ROUND(ROUND(H283,1)*ROUND(G283,1),1)</f>
        <v>0</v>
      </c>
      <c r="O283">
        <f>(I283*21)/100</f>
        <v>0</v>
      </c>
      <c r="P283" t="s">
        <v>27</v>
      </c>
    </row>
    <row r="284" spans="1:16" x14ac:dyDescent="0.2">
      <c r="A284" s="26" t="s">
        <v>52</v>
      </c>
      <c r="E284" s="27" t="s">
        <v>427</v>
      </c>
      <c r="H284" s="49"/>
    </row>
    <row r="285" spans="1:16" x14ac:dyDescent="0.2">
      <c r="A285" s="30" t="s">
        <v>54</v>
      </c>
      <c r="E285" s="29" t="s">
        <v>49</v>
      </c>
      <c r="H285" s="49"/>
    </row>
    <row r="286" spans="1:16" x14ac:dyDescent="0.2">
      <c r="A286" s="17" t="s">
        <v>222</v>
      </c>
      <c r="B286" s="22" t="s">
        <v>468</v>
      </c>
      <c r="C286" s="22" t="s">
        <v>429</v>
      </c>
      <c r="D286" s="17" t="s">
        <v>18</v>
      </c>
      <c r="E286" s="23" t="s">
        <v>430</v>
      </c>
      <c r="F286" s="24" t="s">
        <v>383</v>
      </c>
      <c r="G286" s="25">
        <v>3</v>
      </c>
      <c r="H286" s="48"/>
      <c r="I286" s="25">
        <f>ROUND(ROUND(H286,1)*ROUND(G286,1),1)</f>
        <v>0</v>
      </c>
      <c r="O286">
        <f>(I286*21)/100</f>
        <v>0</v>
      </c>
      <c r="P286" t="s">
        <v>27</v>
      </c>
    </row>
    <row r="287" spans="1:16" x14ac:dyDescent="0.2">
      <c r="A287" s="26" t="s">
        <v>52</v>
      </c>
      <c r="E287" s="27" t="s">
        <v>427</v>
      </c>
      <c r="H287" s="49"/>
    </row>
    <row r="288" spans="1:16" x14ac:dyDescent="0.2">
      <c r="A288" s="30" t="s">
        <v>54</v>
      </c>
      <c r="E288" s="29" t="s">
        <v>49</v>
      </c>
      <c r="H288" s="49"/>
    </row>
    <row r="289" spans="1:16" x14ac:dyDescent="0.2">
      <c r="A289" s="17" t="s">
        <v>222</v>
      </c>
      <c r="B289" s="22" t="s">
        <v>469</v>
      </c>
      <c r="C289" s="22" t="s">
        <v>429</v>
      </c>
      <c r="D289" s="17" t="s">
        <v>199</v>
      </c>
      <c r="E289" s="23" t="s">
        <v>430</v>
      </c>
      <c r="F289" s="24" t="s">
        <v>383</v>
      </c>
      <c r="G289" s="25">
        <v>1</v>
      </c>
      <c r="H289" s="48"/>
      <c r="I289" s="25">
        <f>ROUND(ROUND(H289,1)*ROUND(G289,1),1)</f>
        <v>0</v>
      </c>
      <c r="O289">
        <f>(I289*21)/100</f>
        <v>0</v>
      </c>
      <c r="P289" t="s">
        <v>27</v>
      </c>
    </row>
    <row r="290" spans="1:16" x14ac:dyDescent="0.2">
      <c r="A290" s="26" t="s">
        <v>52</v>
      </c>
      <c r="E290" s="27" t="s">
        <v>470</v>
      </c>
      <c r="H290" s="49"/>
    </row>
    <row r="291" spans="1:16" x14ac:dyDescent="0.2">
      <c r="A291" s="30" t="s">
        <v>54</v>
      </c>
      <c r="E291" s="29" t="s">
        <v>49</v>
      </c>
      <c r="H291" s="49"/>
    </row>
    <row r="292" spans="1:16" x14ac:dyDescent="0.2">
      <c r="A292" s="17" t="s">
        <v>222</v>
      </c>
      <c r="B292" s="22" t="s">
        <v>471</v>
      </c>
      <c r="C292" s="22" t="s">
        <v>432</v>
      </c>
      <c r="D292" s="17" t="s">
        <v>199</v>
      </c>
      <c r="E292" s="23" t="s">
        <v>433</v>
      </c>
      <c r="F292" s="24" t="s">
        <v>383</v>
      </c>
      <c r="G292" s="25">
        <v>3</v>
      </c>
      <c r="H292" s="48"/>
      <c r="I292" s="25">
        <f>ROUND(ROUND(H292,1)*ROUND(G292,1),1)</f>
        <v>0</v>
      </c>
      <c r="O292">
        <f>(I292*21)/100</f>
        <v>0</v>
      </c>
      <c r="P292" t="s">
        <v>27</v>
      </c>
    </row>
    <row r="293" spans="1:16" x14ac:dyDescent="0.2">
      <c r="A293" s="26" t="s">
        <v>52</v>
      </c>
      <c r="E293" s="27" t="s">
        <v>470</v>
      </c>
      <c r="H293" s="49"/>
    </row>
    <row r="294" spans="1:16" x14ac:dyDescent="0.2">
      <c r="A294" s="30" t="s">
        <v>54</v>
      </c>
      <c r="E294" s="29" t="s">
        <v>49</v>
      </c>
      <c r="H294" s="49"/>
    </row>
    <row r="295" spans="1:16" x14ac:dyDescent="0.2">
      <c r="A295" s="17" t="s">
        <v>222</v>
      </c>
      <c r="B295" s="22" t="s">
        <v>472</v>
      </c>
      <c r="C295" s="22" t="s">
        <v>445</v>
      </c>
      <c r="D295" s="17" t="s">
        <v>49</v>
      </c>
      <c r="E295" s="23" t="s">
        <v>446</v>
      </c>
      <c r="F295" s="24" t="s">
        <v>383</v>
      </c>
      <c r="G295" s="25">
        <v>3</v>
      </c>
      <c r="H295" s="48"/>
      <c r="I295" s="25">
        <f>ROUND(ROUND(H295,1)*ROUND(G295,1),1)</f>
        <v>0</v>
      </c>
      <c r="O295">
        <f>(I295*21)/100</f>
        <v>0</v>
      </c>
      <c r="P295" t="s">
        <v>27</v>
      </c>
    </row>
    <row r="296" spans="1:16" x14ac:dyDescent="0.2">
      <c r="A296" s="26" t="s">
        <v>52</v>
      </c>
      <c r="E296" s="27" t="s">
        <v>437</v>
      </c>
      <c r="H296" s="49"/>
    </row>
    <row r="297" spans="1:16" x14ac:dyDescent="0.2">
      <c r="A297" s="30" t="s">
        <v>54</v>
      </c>
      <c r="E297" s="29" t="s">
        <v>49</v>
      </c>
      <c r="H297" s="49"/>
    </row>
    <row r="298" spans="1:16" x14ac:dyDescent="0.2">
      <c r="A298" s="17" t="s">
        <v>222</v>
      </c>
      <c r="B298" s="22" t="s">
        <v>473</v>
      </c>
      <c r="C298" s="22" t="s">
        <v>451</v>
      </c>
      <c r="D298" s="17" t="s">
        <v>49</v>
      </c>
      <c r="E298" s="23" t="s">
        <v>452</v>
      </c>
      <c r="F298" s="24" t="s">
        <v>383</v>
      </c>
      <c r="G298" s="25">
        <v>3</v>
      </c>
      <c r="H298" s="48"/>
      <c r="I298" s="25">
        <f>ROUND(ROUND(H298,1)*ROUND(G298,1),1)</f>
        <v>0</v>
      </c>
      <c r="O298">
        <f>(I298*21)/100</f>
        <v>0</v>
      </c>
      <c r="P298" t="s">
        <v>27</v>
      </c>
    </row>
    <row r="299" spans="1:16" x14ac:dyDescent="0.2">
      <c r="A299" s="26" t="s">
        <v>52</v>
      </c>
      <c r="E299" s="27" t="s">
        <v>453</v>
      </c>
      <c r="H299" s="49"/>
    </row>
    <row r="300" spans="1:16" x14ac:dyDescent="0.2">
      <c r="A300" s="30" t="s">
        <v>54</v>
      </c>
      <c r="E300" s="29" t="s">
        <v>49</v>
      </c>
      <c r="H300" s="49"/>
    </row>
    <row r="301" spans="1:16" x14ac:dyDescent="0.2">
      <c r="A301" s="17" t="s">
        <v>222</v>
      </c>
      <c r="B301" s="22" t="s">
        <v>474</v>
      </c>
      <c r="C301" s="22" t="s">
        <v>455</v>
      </c>
      <c r="D301" s="17" t="s">
        <v>49</v>
      </c>
      <c r="E301" s="23" t="s">
        <v>456</v>
      </c>
      <c r="F301" s="24" t="s">
        <v>383</v>
      </c>
      <c r="G301" s="25">
        <v>13</v>
      </c>
      <c r="H301" s="48"/>
      <c r="I301" s="25">
        <f>ROUND(ROUND(H301,1)*ROUND(G301,1),1)</f>
        <v>0</v>
      </c>
      <c r="O301">
        <f>(I301*21)/100</f>
        <v>0</v>
      </c>
      <c r="P301" t="s">
        <v>27</v>
      </c>
    </row>
    <row r="302" spans="1:16" x14ac:dyDescent="0.2">
      <c r="A302" s="26" t="s">
        <v>52</v>
      </c>
      <c r="E302" s="27" t="s">
        <v>457</v>
      </c>
      <c r="H302" s="49"/>
    </row>
    <row r="303" spans="1:16" x14ac:dyDescent="0.2">
      <c r="A303" s="30" t="s">
        <v>54</v>
      </c>
      <c r="E303" s="29" t="s">
        <v>49</v>
      </c>
      <c r="H303" s="49"/>
    </row>
    <row r="304" spans="1:16" x14ac:dyDescent="0.2">
      <c r="A304" s="17" t="s">
        <v>47</v>
      </c>
      <c r="B304" s="22" t="s">
        <v>475</v>
      </c>
      <c r="C304" s="22" t="s">
        <v>476</v>
      </c>
      <c r="D304" s="17" t="s">
        <v>49</v>
      </c>
      <c r="E304" s="23" t="s">
        <v>477</v>
      </c>
      <c r="F304" s="24" t="s">
        <v>383</v>
      </c>
      <c r="G304" s="25">
        <v>30</v>
      </c>
      <c r="H304" s="48"/>
      <c r="I304" s="25">
        <f>ROUND(ROUND(H304,1)*ROUND(G304,1),1)</f>
        <v>0</v>
      </c>
      <c r="O304">
        <f>(I304*21)/100</f>
        <v>0</v>
      </c>
      <c r="P304" t="s">
        <v>27</v>
      </c>
    </row>
    <row r="305" spans="1:16" ht="25.5" x14ac:dyDescent="0.2">
      <c r="A305" s="26" t="s">
        <v>52</v>
      </c>
      <c r="E305" s="27" t="s">
        <v>478</v>
      </c>
      <c r="H305" s="49"/>
    </row>
    <row r="306" spans="1:16" x14ac:dyDescent="0.2">
      <c r="A306" s="30" t="s">
        <v>54</v>
      </c>
      <c r="E306" s="29" t="s">
        <v>49</v>
      </c>
      <c r="H306" s="49"/>
    </row>
    <row r="307" spans="1:16" x14ac:dyDescent="0.2">
      <c r="A307" s="17" t="s">
        <v>47</v>
      </c>
      <c r="B307" s="22" t="s">
        <v>479</v>
      </c>
      <c r="C307" s="22" t="s">
        <v>480</v>
      </c>
      <c r="D307" s="17" t="s">
        <v>49</v>
      </c>
      <c r="E307" s="23" t="s">
        <v>481</v>
      </c>
      <c r="F307" s="24" t="s">
        <v>383</v>
      </c>
      <c r="G307" s="25">
        <v>1</v>
      </c>
      <c r="H307" s="48"/>
      <c r="I307" s="25">
        <f>ROUND(ROUND(H307,1)*ROUND(G307,1),1)</f>
        <v>0</v>
      </c>
      <c r="O307">
        <f>(I307*21)/100</f>
        <v>0</v>
      </c>
      <c r="P307" t="s">
        <v>27</v>
      </c>
    </row>
    <row r="308" spans="1:16" ht="25.5" x14ac:dyDescent="0.2">
      <c r="A308" s="26" t="s">
        <v>52</v>
      </c>
      <c r="E308" s="27" t="s">
        <v>482</v>
      </c>
      <c r="H308" s="49"/>
    </row>
    <row r="309" spans="1:16" x14ac:dyDescent="0.2">
      <c r="A309" s="30" t="s">
        <v>54</v>
      </c>
      <c r="E309" s="29" t="s">
        <v>49</v>
      </c>
      <c r="H309" s="49"/>
    </row>
    <row r="310" spans="1:16" x14ac:dyDescent="0.2">
      <c r="A310" s="17" t="s">
        <v>222</v>
      </c>
      <c r="B310" s="22" t="s">
        <v>483</v>
      </c>
      <c r="C310" s="22" t="s">
        <v>484</v>
      </c>
      <c r="D310" s="17" t="s">
        <v>49</v>
      </c>
      <c r="E310" s="23" t="s">
        <v>485</v>
      </c>
      <c r="F310" s="24" t="s">
        <v>383</v>
      </c>
      <c r="G310" s="25">
        <v>1</v>
      </c>
      <c r="H310" s="48"/>
      <c r="I310" s="25">
        <f>ROUND(ROUND(H310,1)*ROUND(G310,1),1)</f>
        <v>0</v>
      </c>
      <c r="O310">
        <f>(I310*21)/100</f>
        <v>0</v>
      </c>
      <c r="P310" t="s">
        <v>27</v>
      </c>
    </row>
    <row r="311" spans="1:16" x14ac:dyDescent="0.2">
      <c r="A311" s="26" t="s">
        <v>52</v>
      </c>
      <c r="E311" s="27" t="s">
        <v>486</v>
      </c>
      <c r="H311" s="49"/>
    </row>
    <row r="312" spans="1:16" x14ac:dyDescent="0.2">
      <c r="A312" s="30" t="s">
        <v>54</v>
      </c>
      <c r="E312" s="29" t="s">
        <v>49</v>
      </c>
      <c r="H312" s="49"/>
    </row>
    <row r="313" spans="1:16" x14ac:dyDescent="0.2">
      <c r="A313" s="17" t="s">
        <v>47</v>
      </c>
      <c r="B313" s="22" t="s">
        <v>487</v>
      </c>
      <c r="C313" s="22" t="s">
        <v>488</v>
      </c>
      <c r="D313" s="17" t="s">
        <v>49</v>
      </c>
      <c r="E313" s="23" t="s">
        <v>489</v>
      </c>
      <c r="F313" s="24" t="s">
        <v>383</v>
      </c>
      <c r="G313" s="25">
        <v>29</v>
      </c>
      <c r="H313" s="48"/>
      <c r="I313" s="25">
        <f>ROUND(ROUND(H313,1)*ROUND(G313,1),1)</f>
        <v>0</v>
      </c>
      <c r="O313">
        <f>(I313*21)/100</f>
        <v>0</v>
      </c>
      <c r="P313" t="s">
        <v>27</v>
      </c>
    </row>
    <row r="314" spans="1:16" ht="25.5" x14ac:dyDescent="0.2">
      <c r="A314" s="26" t="s">
        <v>52</v>
      </c>
      <c r="E314" s="27" t="s">
        <v>482</v>
      </c>
      <c r="H314" s="49"/>
    </row>
    <row r="315" spans="1:16" x14ac:dyDescent="0.2">
      <c r="A315" s="30" t="s">
        <v>54</v>
      </c>
      <c r="E315" s="29" t="s">
        <v>490</v>
      </c>
      <c r="H315" s="49"/>
    </row>
    <row r="316" spans="1:16" x14ac:dyDescent="0.2">
      <c r="A316" s="17" t="s">
        <v>222</v>
      </c>
      <c r="B316" s="22" t="s">
        <v>491</v>
      </c>
      <c r="C316" s="22" t="s">
        <v>492</v>
      </c>
      <c r="D316" s="17" t="s">
        <v>49</v>
      </c>
      <c r="E316" s="23" t="s">
        <v>493</v>
      </c>
      <c r="F316" s="24" t="s">
        <v>383</v>
      </c>
      <c r="G316" s="25">
        <v>28</v>
      </c>
      <c r="H316" s="48"/>
      <c r="I316" s="25">
        <f>ROUND(ROUND(H316,1)*ROUND(G316,1),1)</f>
        <v>0</v>
      </c>
      <c r="O316">
        <f>(I316*21)/100</f>
        <v>0</v>
      </c>
      <c r="P316" t="s">
        <v>27</v>
      </c>
    </row>
    <row r="317" spans="1:16" ht="25.5" x14ac:dyDescent="0.2">
      <c r="A317" s="26" t="s">
        <v>52</v>
      </c>
      <c r="E317" s="27" t="s">
        <v>494</v>
      </c>
      <c r="H317" s="49"/>
    </row>
    <row r="318" spans="1:16" x14ac:dyDescent="0.2">
      <c r="A318" s="30" t="s">
        <v>54</v>
      </c>
      <c r="E318" s="29" t="s">
        <v>49</v>
      </c>
      <c r="H318" s="49"/>
    </row>
    <row r="319" spans="1:16" x14ac:dyDescent="0.2">
      <c r="A319" s="17" t="s">
        <v>222</v>
      </c>
      <c r="B319" s="22" t="s">
        <v>495</v>
      </c>
      <c r="C319" s="22" t="s">
        <v>496</v>
      </c>
      <c r="D319" s="17" t="s">
        <v>49</v>
      </c>
      <c r="E319" s="23" t="s">
        <v>497</v>
      </c>
      <c r="F319" s="24" t="s">
        <v>383</v>
      </c>
      <c r="G319" s="25">
        <v>1</v>
      </c>
      <c r="H319" s="48"/>
      <c r="I319" s="25">
        <f>ROUND(ROUND(H319,1)*ROUND(G319,1),1)</f>
        <v>0</v>
      </c>
      <c r="O319">
        <f>(I319*21)/100</f>
        <v>0</v>
      </c>
      <c r="P319" t="s">
        <v>27</v>
      </c>
    </row>
    <row r="320" spans="1:16" ht="25.5" x14ac:dyDescent="0.2">
      <c r="A320" s="26" t="s">
        <v>52</v>
      </c>
      <c r="E320" s="27" t="s">
        <v>498</v>
      </c>
      <c r="H320" s="49"/>
    </row>
    <row r="321" spans="1:18" x14ac:dyDescent="0.2">
      <c r="A321" s="30" t="s">
        <v>54</v>
      </c>
      <c r="E321" s="29" t="s">
        <v>49</v>
      </c>
      <c r="H321" s="49"/>
    </row>
    <row r="322" spans="1:18" x14ac:dyDescent="0.2">
      <c r="A322" s="17" t="s">
        <v>47</v>
      </c>
      <c r="B322" s="22" t="s">
        <v>499</v>
      </c>
      <c r="C322" s="22" t="s">
        <v>500</v>
      </c>
      <c r="D322" s="17" t="s">
        <v>49</v>
      </c>
      <c r="E322" s="23" t="s">
        <v>501</v>
      </c>
      <c r="F322" s="24" t="s">
        <v>140</v>
      </c>
      <c r="G322" s="25">
        <v>808.9</v>
      </c>
      <c r="H322" s="48"/>
      <c r="I322" s="25">
        <f>ROUND(ROUND(H322,1)*ROUND(G322,1),1)</f>
        <v>0</v>
      </c>
      <c r="O322">
        <f>(I322*21)/100</f>
        <v>0</v>
      </c>
      <c r="P322" t="s">
        <v>27</v>
      </c>
    </row>
    <row r="323" spans="1:18" ht="25.5" x14ac:dyDescent="0.2">
      <c r="A323" s="26" t="s">
        <v>52</v>
      </c>
      <c r="E323" s="27" t="s">
        <v>502</v>
      </c>
      <c r="H323" s="49"/>
    </row>
    <row r="324" spans="1:18" x14ac:dyDescent="0.2">
      <c r="A324" s="28" t="s">
        <v>54</v>
      </c>
      <c r="E324" s="29" t="s">
        <v>370</v>
      </c>
      <c r="H324" s="49"/>
    </row>
    <row r="325" spans="1:18" ht="12.75" customHeight="1" x14ac:dyDescent="0.2">
      <c r="A325" s="5" t="s">
        <v>45</v>
      </c>
      <c r="B325" s="5"/>
      <c r="C325" s="32" t="s">
        <v>42</v>
      </c>
      <c r="D325" s="5"/>
      <c r="E325" s="20" t="s">
        <v>503</v>
      </c>
      <c r="F325" s="5"/>
      <c r="G325" s="5"/>
      <c r="H325" s="50"/>
      <c r="I325" s="33">
        <f>0+Q325</f>
        <v>0</v>
      </c>
      <c r="O325">
        <f>0+R325</f>
        <v>0</v>
      </c>
      <c r="Q325">
        <f>0+I326+I329+I332+I335+I338+I341+I344+I347+I350+I353+I356+I359+I362+I365+I368+I371+I374+I377</f>
        <v>0</v>
      </c>
      <c r="R325">
        <f>0+O326+O329+O332+O335+O338+O341+O344+O347+O350+O353+O356+O359+O362+O365+O368+O371+O374+O377</f>
        <v>0</v>
      </c>
    </row>
    <row r="326" spans="1:18" ht="25.5" x14ac:dyDescent="0.2">
      <c r="A326" s="17" t="s">
        <v>47</v>
      </c>
      <c r="B326" s="22" t="s">
        <v>504</v>
      </c>
      <c r="C326" s="22" t="s">
        <v>505</v>
      </c>
      <c r="D326" s="17" t="s">
        <v>49</v>
      </c>
      <c r="E326" s="23" t="s">
        <v>506</v>
      </c>
      <c r="F326" s="24" t="s">
        <v>140</v>
      </c>
      <c r="G326" s="25">
        <v>2</v>
      </c>
      <c r="H326" s="48"/>
      <c r="I326" s="25">
        <f>ROUND(ROUND(H326,1)*ROUND(G326,1),1)</f>
        <v>0</v>
      </c>
      <c r="O326">
        <f>(I326*21)/100</f>
        <v>0</v>
      </c>
      <c r="P326" t="s">
        <v>27</v>
      </c>
    </row>
    <row r="327" spans="1:18" ht="25.5" x14ac:dyDescent="0.2">
      <c r="A327" s="26" t="s">
        <v>52</v>
      </c>
      <c r="E327" s="27" t="s">
        <v>507</v>
      </c>
      <c r="H327" s="49"/>
    </row>
    <row r="328" spans="1:18" x14ac:dyDescent="0.2">
      <c r="A328" s="30" t="s">
        <v>54</v>
      </c>
      <c r="E328" s="29" t="s">
        <v>49</v>
      </c>
      <c r="H328" s="49"/>
    </row>
    <row r="329" spans="1:18" x14ac:dyDescent="0.2">
      <c r="A329" s="17" t="s">
        <v>222</v>
      </c>
      <c r="B329" s="22" t="s">
        <v>508</v>
      </c>
      <c r="C329" s="22" t="s">
        <v>509</v>
      </c>
      <c r="D329" s="17" t="s">
        <v>49</v>
      </c>
      <c r="E329" s="23" t="s">
        <v>510</v>
      </c>
      <c r="F329" s="24" t="s">
        <v>159</v>
      </c>
      <c r="G329" s="25">
        <v>0.2</v>
      </c>
      <c r="H329" s="48"/>
      <c r="I329" s="25">
        <f>ROUND(ROUND(H329,1)*ROUND(G329,1),1)</f>
        <v>0</v>
      </c>
      <c r="O329">
        <f>(I329*21)/100</f>
        <v>0</v>
      </c>
      <c r="P329" t="s">
        <v>27</v>
      </c>
    </row>
    <row r="330" spans="1:18" x14ac:dyDescent="0.2">
      <c r="A330" s="26" t="s">
        <v>52</v>
      </c>
      <c r="E330" s="27" t="s">
        <v>511</v>
      </c>
      <c r="H330" s="49"/>
    </row>
    <row r="331" spans="1:18" x14ac:dyDescent="0.2">
      <c r="A331" s="30" t="s">
        <v>54</v>
      </c>
      <c r="E331" s="29" t="s">
        <v>49</v>
      </c>
      <c r="H331" s="49"/>
    </row>
    <row r="332" spans="1:18" x14ac:dyDescent="0.2">
      <c r="A332" s="17" t="s">
        <v>222</v>
      </c>
      <c r="B332" s="22" t="s">
        <v>512</v>
      </c>
      <c r="C332" s="22" t="s">
        <v>513</v>
      </c>
      <c r="D332" s="17" t="s">
        <v>49</v>
      </c>
      <c r="E332" s="23" t="s">
        <v>514</v>
      </c>
      <c r="F332" s="24" t="s">
        <v>140</v>
      </c>
      <c r="G332" s="25">
        <v>2</v>
      </c>
      <c r="H332" s="48"/>
      <c r="I332" s="25">
        <f>ROUND(ROUND(H332,1)*ROUND(G332,1),1)</f>
        <v>0</v>
      </c>
      <c r="O332">
        <f>(I332*21)/100</f>
        <v>0</v>
      </c>
      <c r="P332" t="s">
        <v>27</v>
      </c>
    </row>
    <row r="333" spans="1:18" x14ac:dyDescent="0.2">
      <c r="A333" s="26" t="s">
        <v>52</v>
      </c>
      <c r="E333" s="27" t="s">
        <v>515</v>
      </c>
      <c r="H333" s="49"/>
    </row>
    <row r="334" spans="1:18" x14ac:dyDescent="0.2">
      <c r="A334" s="30" t="s">
        <v>54</v>
      </c>
      <c r="E334" s="29" t="s">
        <v>49</v>
      </c>
      <c r="H334" s="49"/>
    </row>
    <row r="335" spans="1:18" ht="25.5" x14ac:dyDescent="0.2">
      <c r="A335" s="17" t="s">
        <v>47</v>
      </c>
      <c r="B335" s="22" t="s">
        <v>516</v>
      </c>
      <c r="C335" s="22" t="s">
        <v>517</v>
      </c>
      <c r="D335" s="17" t="s">
        <v>49</v>
      </c>
      <c r="E335" s="23" t="s">
        <v>518</v>
      </c>
      <c r="F335" s="24" t="s">
        <v>140</v>
      </c>
      <c r="G335" s="25">
        <v>2</v>
      </c>
      <c r="H335" s="48"/>
      <c r="I335" s="25">
        <f>ROUND(ROUND(H335,1)*ROUND(G335,1),1)</f>
        <v>0</v>
      </c>
      <c r="O335">
        <f>(I335*21)/100</f>
        <v>0</v>
      </c>
      <c r="P335" t="s">
        <v>27</v>
      </c>
    </row>
    <row r="336" spans="1:18" ht="25.5" x14ac:dyDescent="0.2">
      <c r="A336" s="26" t="s">
        <v>52</v>
      </c>
      <c r="E336" s="27" t="s">
        <v>519</v>
      </c>
      <c r="H336" s="49"/>
    </row>
    <row r="337" spans="1:16" x14ac:dyDescent="0.2">
      <c r="A337" s="30" t="s">
        <v>54</v>
      </c>
      <c r="E337" s="29" t="s">
        <v>49</v>
      </c>
      <c r="H337" s="49"/>
    </row>
    <row r="338" spans="1:16" x14ac:dyDescent="0.2">
      <c r="A338" s="17" t="s">
        <v>222</v>
      </c>
      <c r="B338" s="22" t="s">
        <v>520</v>
      </c>
      <c r="C338" s="22" t="s">
        <v>509</v>
      </c>
      <c r="D338" s="17" t="s">
        <v>49</v>
      </c>
      <c r="E338" s="23" t="s">
        <v>510</v>
      </c>
      <c r="F338" s="24" t="s">
        <v>159</v>
      </c>
      <c r="G338" s="25">
        <v>0.2</v>
      </c>
      <c r="H338" s="48"/>
      <c r="I338" s="25">
        <f>ROUND(ROUND(H338,1)*ROUND(G338,1),1)</f>
        <v>0</v>
      </c>
      <c r="O338">
        <f>(I338*21)/100</f>
        <v>0</v>
      </c>
      <c r="P338" t="s">
        <v>27</v>
      </c>
    </row>
    <row r="339" spans="1:16" x14ac:dyDescent="0.2">
      <c r="A339" s="26" t="s">
        <v>52</v>
      </c>
      <c r="E339" s="27" t="s">
        <v>511</v>
      </c>
      <c r="H339" s="49"/>
    </row>
    <row r="340" spans="1:16" x14ac:dyDescent="0.2">
      <c r="A340" s="30" t="s">
        <v>54</v>
      </c>
      <c r="E340" s="29" t="s">
        <v>49</v>
      </c>
      <c r="H340" s="49"/>
    </row>
    <row r="341" spans="1:16" x14ac:dyDescent="0.2">
      <c r="A341" s="17" t="s">
        <v>47</v>
      </c>
      <c r="B341" s="22" t="s">
        <v>521</v>
      </c>
      <c r="C341" s="22" t="s">
        <v>522</v>
      </c>
      <c r="D341" s="17" t="s">
        <v>49</v>
      </c>
      <c r="E341" s="23" t="s">
        <v>523</v>
      </c>
      <c r="F341" s="24" t="s">
        <v>140</v>
      </c>
      <c r="G341" s="25">
        <v>4</v>
      </c>
      <c r="H341" s="48"/>
      <c r="I341" s="25">
        <f>ROUND(ROUND(H341,1)*ROUND(G341,1),1)</f>
        <v>0</v>
      </c>
      <c r="O341">
        <f>(I341*21)/100</f>
        <v>0</v>
      </c>
      <c r="P341" t="s">
        <v>27</v>
      </c>
    </row>
    <row r="342" spans="1:16" ht="25.5" x14ac:dyDescent="0.2">
      <c r="A342" s="26" t="s">
        <v>52</v>
      </c>
      <c r="E342" s="27" t="s">
        <v>524</v>
      </c>
      <c r="H342" s="49"/>
    </row>
    <row r="343" spans="1:16" x14ac:dyDescent="0.2">
      <c r="A343" s="30" t="s">
        <v>54</v>
      </c>
      <c r="E343" s="29" t="s">
        <v>49</v>
      </c>
      <c r="H343" s="49"/>
    </row>
    <row r="344" spans="1:16" x14ac:dyDescent="0.2">
      <c r="A344" s="17" t="s">
        <v>222</v>
      </c>
      <c r="B344" s="22" t="s">
        <v>525</v>
      </c>
      <c r="C344" s="22" t="s">
        <v>509</v>
      </c>
      <c r="D344" s="17" t="s">
        <v>49</v>
      </c>
      <c r="E344" s="23" t="s">
        <v>510</v>
      </c>
      <c r="F344" s="24" t="s">
        <v>159</v>
      </c>
      <c r="G344" s="25">
        <v>0.2</v>
      </c>
      <c r="H344" s="48"/>
      <c r="I344" s="25">
        <f>ROUND(ROUND(H344,1)*ROUND(G344,1),1)</f>
        <v>0</v>
      </c>
      <c r="O344">
        <f>(I344*21)/100</f>
        <v>0</v>
      </c>
      <c r="P344" t="s">
        <v>27</v>
      </c>
    </row>
    <row r="345" spans="1:16" x14ac:dyDescent="0.2">
      <c r="A345" s="26" t="s">
        <v>52</v>
      </c>
      <c r="E345" s="27" t="s">
        <v>511</v>
      </c>
      <c r="H345" s="49"/>
    </row>
    <row r="346" spans="1:16" x14ac:dyDescent="0.2">
      <c r="A346" s="30" t="s">
        <v>54</v>
      </c>
      <c r="E346" s="29" t="s">
        <v>49</v>
      </c>
      <c r="H346" s="49"/>
    </row>
    <row r="347" spans="1:16" x14ac:dyDescent="0.2">
      <c r="A347" s="17" t="s">
        <v>222</v>
      </c>
      <c r="B347" s="22" t="s">
        <v>526</v>
      </c>
      <c r="C347" s="22" t="s">
        <v>527</v>
      </c>
      <c r="D347" s="17" t="s">
        <v>49</v>
      </c>
      <c r="E347" s="23" t="s">
        <v>528</v>
      </c>
      <c r="F347" s="24" t="s">
        <v>140</v>
      </c>
      <c r="G347" s="25">
        <v>4</v>
      </c>
      <c r="H347" s="48"/>
      <c r="I347" s="25">
        <f>ROUND(ROUND(H347,1)*ROUND(G347,1),1)</f>
        <v>0</v>
      </c>
      <c r="O347">
        <f>(I347*21)/100</f>
        <v>0</v>
      </c>
      <c r="P347" t="s">
        <v>27</v>
      </c>
    </row>
    <row r="348" spans="1:16" x14ac:dyDescent="0.2">
      <c r="A348" s="26" t="s">
        <v>52</v>
      </c>
      <c r="E348" s="27" t="s">
        <v>529</v>
      </c>
      <c r="H348" s="49"/>
    </row>
    <row r="349" spans="1:16" x14ac:dyDescent="0.2">
      <c r="A349" s="30" t="s">
        <v>54</v>
      </c>
      <c r="E349" s="29" t="s">
        <v>49</v>
      </c>
      <c r="H349" s="49"/>
    </row>
    <row r="350" spans="1:16" x14ac:dyDescent="0.2">
      <c r="A350" s="17" t="s">
        <v>47</v>
      </c>
      <c r="B350" s="22" t="s">
        <v>530</v>
      </c>
      <c r="C350" s="22" t="s">
        <v>531</v>
      </c>
      <c r="D350" s="17" t="s">
        <v>49</v>
      </c>
      <c r="E350" s="23" t="s">
        <v>532</v>
      </c>
      <c r="F350" s="24" t="s">
        <v>140</v>
      </c>
      <c r="G350" s="25">
        <v>143.6</v>
      </c>
      <c r="H350" s="48"/>
      <c r="I350" s="25">
        <f>ROUND(ROUND(H350,1)*ROUND(G350,1),1)</f>
        <v>0</v>
      </c>
      <c r="O350">
        <f>(I350*21)/100</f>
        <v>0</v>
      </c>
      <c r="P350" t="s">
        <v>27</v>
      </c>
    </row>
    <row r="351" spans="1:16" ht="25.5" x14ac:dyDescent="0.2">
      <c r="A351" s="26" t="s">
        <v>52</v>
      </c>
      <c r="E351" s="27" t="s">
        <v>533</v>
      </c>
      <c r="H351" s="49"/>
    </row>
    <row r="352" spans="1:16" ht="25.5" x14ac:dyDescent="0.2">
      <c r="A352" s="30" t="s">
        <v>54</v>
      </c>
      <c r="E352" s="29" t="s">
        <v>534</v>
      </c>
      <c r="H352" s="49"/>
    </row>
    <row r="353" spans="1:16" x14ac:dyDescent="0.2">
      <c r="A353" s="17" t="s">
        <v>47</v>
      </c>
      <c r="B353" s="22" t="s">
        <v>535</v>
      </c>
      <c r="C353" s="22" t="s">
        <v>536</v>
      </c>
      <c r="D353" s="17" t="s">
        <v>49</v>
      </c>
      <c r="E353" s="23" t="s">
        <v>537</v>
      </c>
      <c r="F353" s="24" t="s">
        <v>140</v>
      </c>
      <c r="G353" s="25">
        <v>1194.5</v>
      </c>
      <c r="H353" s="48"/>
      <c r="I353" s="25">
        <f>ROUND(ROUND(H353,1)*ROUND(G353,1),1)</f>
        <v>0</v>
      </c>
      <c r="O353">
        <f>(I353*21)/100</f>
        <v>0</v>
      </c>
      <c r="P353" t="s">
        <v>27</v>
      </c>
    </row>
    <row r="354" spans="1:16" ht="25.5" x14ac:dyDescent="0.2">
      <c r="A354" s="26" t="s">
        <v>52</v>
      </c>
      <c r="E354" s="27" t="s">
        <v>538</v>
      </c>
      <c r="H354" s="49"/>
    </row>
    <row r="355" spans="1:16" x14ac:dyDescent="0.2">
      <c r="A355" s="30" t="s">
        <v>54</v>
      </c>
      <c r="E355" s="29" t="s">
        <v>539</v>
      </c>
      <c r="H355" s="49"/>
    </row>
    <row r="356" spans="1:16" x14ac:dyDescent="0.2">
      <c r="A356" s="17" t="s">
        <v>47</v>
      </c>
      <c r="B356" s="22" t="s">
        <v>540</v>
      </c>
      <c r="C356" s="22" t="s">
        <v>541</v>
      </c>
      <c r="D356" s="17" t="s">
        <v>49</v>
      </c>
      <c r="E356" s="23" t="s">
        <v>542</v>
      </c>
      <c r="F356" s="24" t="s">
        <v>140</v>
      </c>
      <c r="G356" s="25">
        <v>143.6</v>
      </c>
      <c r="H356" s="48"/>
      <c r="I356" s="25">
        <f>ROUND(ROUND(H356,1)*ROUND(G356,1),1)</f>
        <v>0</v>
      </c>
      <c r="O356">
        <f>(I356*21)/100</f>
        <v>0</v>
      </c>
      <c r="P356" t="s">
        <v>27</v>
      </c>
    </row>
    <row r="357" spans="1:16" ht="25.5" x14ac:dyDescent="0.2">
      <c r="A357" s="26" t="s">
        <v>52</v>
      </c>
      <c r="E357" s="27" t="s">
        <v>543</v>
      </c>
      <c r="H357" s="49"/>
    </row>
    <row r="358" spans="1:16" ht="25.5" x14ac:dyDescent="0.2">
      <c r="A358" s="30" t="s">
        <v>54</v>
      </c>
      <c r="E358" s="29" t="s">
        <v>534</v>
      </c>
      <c r="H358" s="49"/>
    </row>
    <row r="359" spans="1:16" x14ac:dyDescent="0.2">
      <c r="A359" s="17" t="s">
        <v>47</v>
      </c>
      <c r="B359" s="22" t="s">
        <v>544</v>
      </c>
      <c r="C359" s="22" t="s">
        <v>545</v>
      </c>
      <c r="D359" s="17" t="s">
        <v>49</v>
      </c>
      <c r="E359" s="23" t="s">
        <v>546</v>
      </c>
      <c r="F359" s="24" t="s">
        <v>213</v>
      </c>
      <c r="G359" s="25">
        <v>982.3</v>
      </c>
      <c r="H359" s="48"/>
      <c r="I359" s="25">
        <f>ROUND(ROUND(H359,1)*ROUND(G359,1),1)</f>
        <v>0</v>
      </c>
      <c r="O359">
        <f>(I359*21)/100</f>
        <v>0</v>
      </c>
      <c r="P359" t="s">
        <v>27</v>
      </c>
    </row>
    <row r="360" spans="1:16" x14ac:dyDescent="0.2">
      <c r="A360" s="26" t="s">
        <v>52</v>
      </c>
      <c r="E360" s="27" t="s">
        <v>547</v>
      </c>
      <c r="H360" s="49"/>
    </row>
    <row r="361" spans="1:16" x14ac:dyDescent="0.2">
      <c r="A361" s="30" t="s">
        <v>54</v>
      </c>
      <c r="E361" s="29" t="s">
        <v>49</v>
      </c>
      <c r="H361" s="49"/>
    </row>
    <row r="362" spans="1:16" ht="25.5" x14ac:dyDescent="0.2">
      <c r="A362" s="17" t="s">
        <v>47</v>
      </c>
      <c r="B362" s="22" t="s">
        <v>548</v>
      </c>
      <c r="C362" s="22" t="s">
        <v>549</v>
      </c>
      <c r="D362" s="17" t="s">
        <v>49</v>
      </c>
      <c r="E362" s="23" t="s">
        <v>550</v>
      </c>
      <c r="F362" s="24" t="s">
        <v>213</v>
      </c>
      <c r="G362" s="25">
        <v>1.4</v>
      </c>
      <c r="H362" s="48"/>
      <c r="I362" s="25">
        <f>ROUND(ROUND(H362,1)*ROUND(G362,1),1)</f>
        <v>0</v>
      </c>
      <c r="O362">
        <f>(I362*21)/100</f>
        <v>0</v>
      </c>
      <c r="P362" t="s">
        <v>27</v>
      </c>
    </row>
    <row r="363" spans="1:16" x14ac:dyDescent="0.2">
      <c r="A363" s="26" t="s">
        <v>52</v>
      </c>
      <c r="E363" s="27" t="s">
        <v>551</v>
      </c>
      <c r="H363" s="49"/>
    </row>
    <row r="364" spans="1:16" x14ac:dyDescent="0.2">
      <c r="A364" s="30" t="s">
        <v>54</v>
      </c>
      <c r="E364" s="29" t="s">
        <v>552</v>
      </c>
      <c r="H364" s="49"/>
    </row>
    <row r="365" spans="1:16" ht="25.5" x14ac:dyDescent="0.2">
      <c r="A365" s="17" t="s">
        <v>47</v>
      </c>
      <c r="B365" s="22" t="s">
        <v>553</v>
      </c>
      <c r="C365" s="22" t="s">
        <v>554</v>
      </c>
      <c r="D365" s="17" t="s">
        <v>49</v>
      </c>
      <c r="E365" s="23" t="s">
        <v>555</v>
      </c>
      <c r="F365" s="24" t="s">
        <v>213</v>
      </c>
      <c r="G365" s="25">
        <v>372.7</v>
      </c>
      <c r="H365" s="48"/>
      <c r="I365" s="25">
        <f>ROUND(ROUND(H365,1)*ROUND(G365,1),1)</f>
        <v>0</v>
      </c>
      <c r="O365">
        <f>(I365*21)/100</f>
        <v>0</v>
      </c>
      <c r="P365" t="s">
        <v>27</v>
      </c>
    </row>
    <row r="366" spans="1:16" x14ac:dyDescent="0.2">
      <c r="A366" s="26" t="s">
        <v>52</v>
      </c>
      <c r="E366" s="27" t="s">
        <v>556</v>
      </c>
      <c r="H366" s="49"/>
    </row>
    <row r="367" spans="1:16" x14ac:dyDescent="0.2">
      <c r="A367" s="30" t="s">
        <v>54</v>
      </c>
      <c r="E367" s="29" t="s">
        <v>557</v>
      </c>
      <c r="H367" s="49"/>
    </row>
    <row r="368" spans="1:16" ht="25.5" x14ac:dyDescent="0.2">
      <c r="A368" s="17" t="s">
        <v>47</v>
      </c>
      <c r="B368" s="22" t="s">
        <v>558</v>
      </c>
      <c r="C368" s="22" t="s">
        <v>559</v>
      </c>
      <c r="D368" s="17" t="s">
        <v>49</v>
      </c>
      <c r="E368" s="23" t="s">
        <v>560</v>
      </c>
      <c r="F368" s="24" t="s">
        <v>213</v>
      </c>
      <c r="G368" s="25">
        <v>608.20000000000005</v>
      </c>
      <c r="H368" s="48"/>
      <c r="I368" s="25">
        <f>ROUND(ROUND(H368,1)*ROUND(G368,1),1)</f>
        <v>0</v>
      </c>
      <c r="O368">
        <f>(I368*21)/100</f>
        <v>0</v>
      </c>
      <c r="P368" t="s">
        <v>27</v>
      </c>
    </row>
    <row r="369" spans="1:16" x14ac:dyDescent="0.2">
      <c r="A369" s="26" t="s">
        <v>52</v>
      </c>
      <c r="E369" s="27" t="s">
        <v>561</v>
      </c>
      <c r="H369" s="49"/>
    </row>
    <row r="370" spans="1:16" x14ac:dyDescent="0.2">
      <c r="A370" s="30" t="s">
        <v>54</v>
      </c>
      <c r="E370" s="29" t="s">
        <v>562</v>
      </c>
      <c r="H370" s="49"/>
    </row>
    <row r="371" spans="1:16" x14ac:dyDescent="0.2">
      <c r="A371" s="17" t="s">
        <v>47</v>
      </c>
      <c r="B371" s="22" t="s">
        <v>563</v>
      </c>
      <c r="C371" s="22" t="s">
        <v>564</v>
      </c>
      <c r="D371" s="17" t="s">
        <v>49</v>
      </c>
      <c r="E371" s="23" t="s">
        <v>565</v>
      </c>
      <c r="F371" s="24" t="s">
        <v>213</v>
      </c>
      <c r="G371" s="25">
        <v>205.33787799999999</v>
      </c>
      <c r="H371" s="48"/>
      <c r="I371" s="25">
        <f>ROUND(ROUND(H371,1)*ROUND(G371,1),1)</f>
        <v>0</v>
      </c>
      <c r="O371">
        <f>(I371*21)/100</f>
        <v>0</v>
      </c>
      <c r="P371" t="s">
        <v>27</v>
      </c>
    </row>
    <row r="372" spans="1:16" x14ac:dyDescent="0.2">
      <c r="A372" s="26" t="s">
        <v>52</v>
      </c>
      <c r="E372" s="27" t="s">
        <v>49</v>
      </c>
      <c r="H372" s="49"/>
    </row>
    <row r="373" spans="1:16" x14ac:dyDescent="0.2">
      <c r="A373" s="30" t="s">
        <v>54</v>
      </c>
      <c r="E373" s="29" t="s">
        <v>49</v>
      </c>
      <c r="H373" s="49"/>
    </row>
    <row r="374" spans="1:16" x14ac:dyDescent="0.2">
      <c r="A374" s="17" t="s">
        <v>47</v>
      </c>
      <c r="B374" s="22" t="s">
        <v>566</v>
      </c>
      <c r="C374" s="22" t="s">
        <v>567</v>
      </c>
      <c r="D374" s="17" t="s">
        <v>49</v>
      </c>
      <c r="E374" s="23" t="s">
        <v>568</v>
      </c>
      <c r="F374" s="24" t="s">
        <v>213</v>
      </c>
      <c r="G374" s="25">
        <v>982.30944999999997</v>
      </c>
      <c r="H374" s="48"/>
      <c r="I374" s="25">
        <f>ROUND(ROUND(H374,1)*ROUND(G374,1),1)</f>
        <v>0</v>
      </c>
      <c r="O374">
        <f>(I374*21)/100</f>
        <v>0</v>
      </c>
      <c r="P374" t="s">
        <v>27</v>
      </c>
    </row>
    <row r="375" spans="1:16" ht="25.5" x14ac:dyDescent="0.2">
      <c r="A375" s="26" t="s">
        <v>52</v>
      </c>
      <c r="E375" s="27" t="s">
        <v>569</v>
      </c>
      <c r="H375" s="49"/>
    </row>
    <row r="376" spans="1:16" x14ac:dyDescent="0.2">
      <c r="A376" s="30" t="s">
        <v>54</v>
      </c>
      <c r="E376" s="29" t="s">
        <v>49</v>
      </c>
      <c r="H376" s="49"/>
    </row>
    <row r="377" spans="1:16" x14ac:dyDescent="0.2">
      <c r="A377" s="17" t="s">
        <v>47</v>
      </c>
      <c r="B377" s="22" t="s">
        <v>570</v>
      </c>
      <c r="C377" s="22" t="s">
        <v>571</v>
      </c>
      <c r="D377" s="17" t="s">
        <v>49</v>
      </c>
      <c r="E377" s="23" t="s">
        <v>568</v>
      </c>
      <c r="F377" s="24" t="s">
        <v>213</v>
      </c>
      <c r="G377" s="25">
        <v>982.3</v>
      </c>
      <c r="H377" s="48"/>
      <c r="I377" s="25">
        <f>ROUND(ROUND(H377,1)*ROUND(G377,1),1)</f>
        <v>0</v>
      </c>
      <c r="O377">
        <f>(I377*21)/100</f>
        <v>0</v>
      </c>
      <c r="P377" t="s">
        <v>27</v>
      </c>
    </row>
    <row r="378" spans="1:16" ht="25.5" x14ac:dyDescent="0.2">
      <c r="A378" s="26" t="s">
        <v>52</v>
      </c>
      <c r="E378" s="27" t="s">
        <v>572</v>
      </c>
      <c r="H378" s="49"/>
    </row>
    <row r="379" spans="1:16" x14ac:dyDescent="0.2">
      <c r="A379" s="28" t="s">
        <v>54</v>
      </c>
      <c r="E379" s="29" t="s">
        <v>49</v>
      </c>
      <c r="H379" s="49"/>
    </row>
  </sheetData>
  <sheetProtection algorithmName="SHA-512" hashValue="9zcClqO0vVD63TeNBTIJLmCD1bVyGF3KH6BwVhi3MWClIosiIFzcZH7HPvRY6mcc0l13A4GezngXcc6Dph97FQ==" saltValue="WfPLoEPpMeg1zqzGeYHdAw==" spinCount="100000" sheet="1" objects="1" scenarios="1"/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04"/>
  <sheetViews>
    <sheetView zoomScaleNormal="100" workbookViewId="0">
      <pane ySplit="9" topLeftCell="A10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0+O10+O140+O147+O154+O191+O195+O274</f>
        <v>0</v>
      </c>
      <c r="P2" t="s">
        <v>26</v>
      </c>
    </row>
    <row r="3" spans="1:18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573</v>
      </c>
      <c r="I3" s="31">
        <f>0+I10+I140+I147+I154+I191+I195+I274</f>
        <v>0</v>
      </c>
      <c r="O3" t="s">
        <v>22</v>
      </c>
      <c r="P3" t="s">
        <v>25</v>
      </c>
    </row>
    <row r="4" spans="1:18" ht="15" customHeight="1" x14ac:dyDescent="0.2">
      <c r="A4" t="s">
        <v>16</v>
      </c>
      <c r="B4" s="10" t="s">
        <v>17</v>
      </c>
      <c r="C4" s="43" t="s">
        <v>18</v>
      </c>
      <c r="D4" s="38"/>
      <c r="E4" s="11" t="s">
        <v>19</v>
      </c>
      <c r="F4" s="1"/>
      <c r="G4" s="1"/>
      <c r="H4" s="9"/>
      <c r="I4" s="9"/>
      <c r="O4" t="s">
        <v>23</v>
      </c>
      <c r="P4" t="s">
        <v>25</v>
      </c>
    </row>
    <row r="5" spans="1:18" ht="12.75" customHeight="1" x14ac:dyDescent="0.2">
      <c r="A5" t="s">
        <v>20</v>
      </c>
      <c r="B5" s="10" t="s">
        <v>17</v>
      </c>
      <c r="C5" s="43" t="s">
        <v>103</v>
      </c>
      <c r="D5" s="38"/>
      <c r="E5" s="11" t="s">
        <v>104</v>
      </c>
      <c r="F5" s="1"/>
      <c r="G5" s="1"/>
      <c r="H5" s="1"/>
      <c r="I5" s="1"/>
      <c r="O5" t="s">
        <v>24</v>
      </c>
      <c r="P5" t="s">
        <v>27</v>
      </c>
    </row>
    <row r="6" spans="1:18" ht="12.75" customHeight="1" x14ac:dyDescent="0.2">
      <c r="A6" t="s">
        <v>105</v>
      </c>
      <c r="B6" s="13" t="s">
        <v>21</v>
      </c>
      <c r="C6" s="44" t="s">
        <v>573</v>
      </c>
      <c r="D6" s="45"/>
      <c r="E6" s="14" t="s">
        <v>574</v>
      </c>
      <c r="F6" s="5"/>
      <c r="G6" s="5"/>
      <c r="H6" s="5"/>
      <c r="I6" s="5"/>
    </row>
    <row r="7" spans="1:18" ht="12.75" customHeight="1" x14ac:dyDescent="0.2">
      <c r="A7" s="42" t="s">
        <v>29</v>
      </c>
      <c r="B7" s="42" t="s">
        <v>31</v>
      </c>
      <c r="C7" s="42" t="s">
        <v>32</v>
      </c>
      <c r="D7" s="42" t="s">
        <v>33</v>
      </c>
      <c r="E7" s="42" t="s">
        <v>34</v>
      </c>
      <c r="F7" s="42" t="s">
        <v>36</v>
      </c>
      <c r="G7" s="42" t="s">
        <v>38</v>
      </c>
      <c r="H7" s="42" t="s">
        <v>40</v>
      </c>
      <c r="I7" s="42"/>
    </row>
    <row r="8" spans="1:18" ht="12.75" customHeight="1" x14ac:dyDescent="0.2">
      <c r="A8" s="42"/>
      <c r="B8" s="42"/>
      <c r="C8" s="42"/>
      <c r="D8" s="42"/>
      <c r="E8" s="42"/>
      <c r="F8" s="42"/>
      <c r="G8" s="42"/>
      <c r="H8" s="12" t="s">
        <v>41</v>
      </c>
      <c r="I8" s="12" t="s">
        <v>43</v>
      </c>
    </row>
    <row r="9" spans="1:18" ht="12.75" customHeight="1" x14ac:dyDescent="0.2">
      <c r="A9" s="12" t="s">
        <v>30</v>
      </c>
      <c r="B9" s="12" t="s">
        <v>25</v>
      </c>
      <c r="C9" s="12" t="s">
        <v>27</v>
      </c>
      <c r="D9" s="12" t="s">
        <v>26</v>
      </c>
      <c r="E9" s="12" t="s">
        <v>35</v>
      </c>
      <c r="F9" s="12" t="s">
        <v>37</v>
      </c>
      <c r="G9" s="12" t="s">
        <v>39</v>
      </c>
      <c r="H9" s="12" t="s">
        <v>42</v>
      </c>
      <c r="I9" s="12" t="s">
        <v>44</v>
      </c>
    </row>
    <row r="10" spans="1:18" ht="12.75" customHeight="1" x14ac:dyDescent="0.2">
      <c r="A10" s="18" t="s">
        <v>45</v>
      </c>
      <c r="B10" s="18"/>
      <c r="C10" s="19" t="s">
        <v>25</v>
      </c>
      <c r="D10" s="18"/>
      <c r="E10" s="20" t="s">
        <v>99</v>
      </c>
      <c r="F10" s="18"/>
      <c r="G10" s="18"/>
      <c r="H10" s="47"/>
      <c r="I10" s="21">
        <f>0+Q10</f>
        <v>0</v>
      </c>
      <c r="O10">
        <f>0+R10</f>
        <v>0</v>
      </c>
      <c r="Q10">
        <f>0+I11+I14+I17+I20+I23+I26+I29+I32+I35+I38+I41+I44+I47+I50+I53+I56+I59+I62+I65+I68+I71+I74+I77+I80+I83+I86+I89+I92+I95+I98+I101+I104+I107+I110+I113+I116+I119+I122+I125+I128+I131+I134+I137</f>
        <v>0</v>
      </c>
      <c r="R10">
        <f>0+O11+O14+O17+O20+O23+O26+O29+O32+O35+O38+O41+O44+O47+O50+O53+O56+O59+O62+O65+O68+O71+O74+O77+O80+O83+O86+O89+O92+O95+O98+O101+O104+O107+O110+O113+O116+O119+O122+O125+O128+O131+O134+O137</f>
        <v>0</v>
      </c>
    </row>
    <row r="11" spans="1:18" x14ac:dyDescent="0.2">
      <c r="A11" s="17" t="s">
        <v>47</v>
      </c>
      <c r="B11" s="22" t="s">
        <v>25</v>
      </c>
      <c r="C11" s="22" t="s">
        <v>575</v>
      </c>
      <c r="D11" s="17" t="s">
        <v>49</v>
      </c>
      <c r="E11" s="23" t="s">
        <v>576</v>
      </c>
      <c r="F11" s="24" t="s">
        <v>110</v>
      </c>
      <c r="G11" s="25">
        <v>23.5</v>
      </c>
      <c r="H11" s="48"/>
      <c r="I11" s="25">
        <f>ROUND(ROUND(H11,1)*ROUND(G11,1),1)</f>
        <v>0</v>
      </c>
      <c r="O11">
        <f>(I11*21)/100</f>
        <v>0</v>
      </c>
      <c r="P11" t="s">
        <v>27</v>
      </c>
    </row>
    <row r="12" spans="1:18" ht="38.25" x14ac:dyDescent="0.2">
      <c r="A12" s="26" t="s">
        <v>52</v>
      </c>
      <c r="E12" s="27" t="s">
        <v>577</v>
      </c>
      <c r="H12" s="49"/>
    </row>
    <row r="13" spans="1:18" x14ac:dyDescent="0.2">
      <c r="A13" s="30" t="s">
        <v>54</v>
      </c>
      <c r="E13" s="29" t="s">
        <v>578</v>
      </c>
      <c r="H13" s="49"/>
    </row>
    <row r="14" spans="1:18" x14ac:dyDescent="0.2">
      <c r="A14" s="17" t="s">
        <v>47</v>
      </c>
      <c r="B14" s="22" t="s">
        <v>27</v>
      </c>
      <c r="C14" s="22" t="s">
        <v>579</v>
      </c>
      <c r="D14" s="17" t="s">
        <v>49</v>
      </c>
      <c r="E14" s="23" t="s">
        <v>580</v>
      </c>
      <c r="F14" s="24" t="s">
        <v>110</v>
      </c>
      <c r="G14" s="25">
        <v>2.2000000000000002</v>
      </c>
      <c r="H14" s="48"/>
      <c r="I14" s="25">
        <f>ROUND(ROUND(H14,1)*ROUND(G14,1),1)</f>
        <v>0</v>
      </c>
      <c r="O14">
        <f>(I14*21)/100</f>
        <v>0</v>
      </c>
      <c r="P14" t="s">
        <v>27</v>
      </c>
    </row>
    <row r="15" spans="1:18" ht="25.5" x14ac:dyDescent="0.2">
      <c r="A15" s="26" t="s">
        <v>52</v>
      </c>
      <c r="E15" s="27" t="s">
        <v>122</v>
      </c>
      <c r="H15" s="49"/>
    </row>
    <row r="16" spans="1:18" x14ac:dyDescent="0.2">
      <c r="A16" s="30" t="s">
        <v>54</v>
      </c>
      <c r="E16" s="29" t="s">
        <v>581</v>
      </c>
      <c r="H16" s="49"/>
    </row>
    <row r="17" spans="1:16" x14ac:dyDescent="0.2">
      <c r="A17" s="17" t="s">
        <v>47</v>
      </c>
      <c r="B17" s="22" t="s">
        <v>26</v>
      </c>
      <c r="C17" s="22" t="s">
        <v>116</v>
      </c>
      <c r="D17" s="17" t="s">
        <v>49</v>
      </c>
      <c r="E17" s="23" t="s">
        <v>117</v>
      </c>
      <c r="F17" s="24" t="s">
        <v>110</v>
      </c>
      <c r="G17" s="25">
        <v>23.5</v>
      </c>
      <c r="H17" s="48"/>
      <c r="I17" s="25">
        <f>ROUND(ROUND(H17,1)*ROUND(G17,1),1)</f>
        <v>0</v>
      </c>
      <c r="O17">
        <f>(I17*21)/100</f>
        <v>0</v>
      </c>
      <c r="P17" t="s">
        <v>27</v>
      </c>
    </row>
    <row r="18" spans="1:16" ht="25.5" x14ac:dyDescent="0.2">
      <c r="A18" s="26" t="s">
        <v>52</v>
      </c>
      <c r="E18" s="27" t="s">
        <v>582</v>
      </c>
      <c r="H18" s="49"/>
    </row>
    <row r="19" spans="1:16" x14ac:dyDescent="0.2">
      <c r="A19" s="30" t="s">
        <v>54</v>
      </c>
      <c r="E19" s="29" t="s">
        <v>578</v>
      </c>
      <c r="H19" s="49"/>
    </row>
    <row r="20" spans="1:16" x14ac:dyDescent="0.2">
      <c r="A20" s="17" t="s">
        <v>47</v>
      </c>
      <c r="B20" s="22" t="s">
        <v>35</v>
      </c>
      <c r="C20" s="22" t="s">
        <v>583</v>
      </c>
      <c r="D20" s="17" t="s">
        <v>49</v>
      </c>
      <c r="E20" s="23" t="s">
        <v>584</v>
      </c>
      <c r="F20" s="24" t="s">
        <v>110</v>
      </c>
      <c r="G20" s="25">
        <v>4.5</v>
      </c>
      <c r="H20" s="48"/>
      <c r="I20" s="25">
        <f>ROUND(ROUND(H20,1)*ROUND(G20,1),1)</f>
        <v>0</v>
      </c>
      <c r="O20">
        <f>(I20*21)/100</f>
        <v>0</v>
      </c>
      <c r="P20" t="s">
        <v>27</v>
      </c>
    </row>
    <row r="21" spans="1:16" ht="25.5" x14ac:dyDescent="0.2">
      <c r="A21" s="26" t="s">
        <v>52</v>
      </c>
      <c r="E21" s="27" t="s">
        <v>585</v>
      </c>
      <c r="H21" s="49"/>
    </row>
    <row r="22" spans="1:16" x14ac:dyDescent="0.2">
      <c r="A22" s="30" t="s">
        <v>54</v>
      </c>
      <c r="E22" s="29" t="s">
        <v>586</v>
      </c>
      <c r="H22" s="49"/>
    </row>
    <row r="23" spans="1:16" x14ac:dyDescent="0.2">
      <c r="A23" s="17" t="s">
        <v>47</v>
      </c>
      <c r="B23" s="22" t="s">
        <v>37</v>
      </c>
      <c r="C23" s="22" t="s">
        <v>124</v>
      </c>
      <c r="D23" s="17" t="s">
        <v>49</v>
      </c>
      <c r="E23" s="23" t="s">
        <v>125</v>
      </c>
      <c r="F23" s="24" t="s">
        <v>110</v>
      </c>
      <c r="G23" s="25">
        <v>259.10000000000002</v>
      </c>
      <c r="H23" s="48"/>
      <c r="I23" s="25">
        <f>ROUND(ROUND(H23,1)*ROUND(G23,1),1)</f>
        <v>0</v>
      </c>
      <c r="O23">
        <f>(I23*21)/100</f>
        <v>0</v>
      </c>
      <c r="P23" t="s">
        <v>27</v>
      </c>
    </row>
    <row r="24" spans="1:16" ht="25.5" x14ac:dyDescent="0.2">
      <c r="A24" s="26" t="s">
        <v>52</v>
      </c>
      <c r="E24" s="27" t="s">
        <v>126</v>
      </c>
      <c r="H24" s="49"/>
    </row>
    <row r="25" spans="1:16" x14ac:dyDescent="0.2">
      <c r="A25" s="30" t="s">
        <v>54</v>
      </c>
      <c r="E25" s="29" t="s">
        <v>587</v>
      </c>
      <c r="H25" s="49"/>
    </row>
    <row r="26" spans="1:16" x14ac:dyDescent="0.2">
      <c r="A26" s="17" t="s">
        <v>47</v>
      </c>
      <c r="B26" s="22" t="s">
        <v>39</v>
      </c>
      <c r="C26" s="22" t="s">
        <v>128</v>
      </c>
      <c r="D26" s="17" t="s">
        <v>49</v>
      </c>
      <c r="E26" s="23" t="s">
        <v>129</v>
      </c>
      <c r="F26" s="24" t="s">
        <v>110</v>
      </c>
      <c r="G26" s="25">
        <v>259.10000000000002</v>
      </c>
      <c r="H26" s="48"/>
      <c r="I26" s="25">
        <f>ROUND(ROUND(H26,1)*ROUND(G26,1),1)</f>
        <v>0</v>
      </c>
      <c r="O26">
        <f>(I26*21)/100</f>
        <v>0</v>
      </c>
      <c r="P26" t="s">
        <v>27</v>
      </c>
    </row>
    <row r="27" spans="1:16" ht="38.25" x14ac:dyDescent="0.2">
      <c r="A27" s="26" t="s">
        <v>52</v>
      </c>
      <c r="E27" s="27" t="s">
        <v>130</v>
      </c>
      <c r="H27" s="49"/>
    </row>
    <row r="28" spans="1:16" x14ac:dyDescent="0.2">
      <c r="A28" s="30" t="s">
        <v>54</v>
      </c>
      <c r="E28" s="29" t="s">
        <v>588</v>
      </c>
      <c r="H28" s="49"/>
    </row>
    <row r="29" spans="1:16" ht="25.5" x14ac:dyDescent="0.2">
      <c r="A29" s="17" t="s">
        <v>47</v>
      </c>
      <c r="B29" s="22" t="s">
        <v>66</v>
      </c>
      <c r="C29" s="22" t="s">
        <v>132</v>
      </c>
      <c r="D29" s="17" t="s">
        <v>49</v>
      </c>
      <c r="E29" s="23" t="s">
        <v>133</v>
      </c>
      <c r="F29" s="24" t="s">
        <v>110</v>
      </c>
      <c r="G29" s="25">
        <v>350.8</v>
      </c>
      <c r="H29" s="48"/>
      <c r="I29" s="25">
        <f>ROUND(ROUND(H29,1)*ROUND(G29,1),1)</f>
        <v>0</v>
      </c>
      <c r="O29">
        <f>(I29*21)/100</f>
        <v>0</v>
      </c>
      <c r="P29" t="s">
        <v>27</v>
      </c>
    </row>
    <row r="30" spans="1:16" ht="25.5" x14ac:dyDescent="0.2">
      <c r="A30" s="26" t="s">
        <v>52</v>
      </c>
      <c r="E30" s="27" t="s">
        <v>126</v>
      </c>
      <c r="H30" s="49"/>
    </row>
    <row r="31" spans="1:16" x14ac:dyDescent="0.2">
      <c r="A31" s="30" t="s">
        <v>54</v>
      </c>
      <c r="E31" s="29" t="s">
        <v>589</v>
      </c>
      <c r="H31" s="49"/>
    </row>
    <row r="32" spans="1:16" ht="25.5" x14ac:dyDescent="0.2">
      <c r="A32" s="17" t="s">
        <v>47</v>
      </c>
      <c r="B32" s="22" t="s">
        <v>69</v>
      </c>
      <c r="C32" s="22" t="s">
        <v>590</v>
      </c>
      <c r="D32" s="17" t="s">
        <v>49</v>
      </c>
      <c r="E32" s="23" t="s">
        <v>591</v>
      </c>
      <c r="F32" s="24" t="s">
        <v>110</v>
      </c>
      <c r="G32" s="25">
        <v>4.2</v>
      </c>
      <c r="H32" s="48"/>
      <c r="I32" s="25">
        <f>ROUND(ROUND(H32,1)*ROUND(G32,1),1)</f>
        <v>0</v>
      </c>
      <c r="O32">
        <f>(I32*21)/100</f>
        <v>0</v>
      </c>
      <c r="P32" t="s">
        <v>27</v>
      </c>
    </row>
    <row r="33" spans="1:16" ht="25.5" x14ac:dyDescent="0.2">
      <c r="A33" s="26" t="s">
        <v>52</v>
      </c>
      <c r="E33" s="27" t="s">
        <v>126</v>
      </c>
      <c r="H33" s="49"/>
    </row>
    <row r="34" spans="1:16" x14ac:dyDescent="0.2">
      <c r="A34" s="30" t="s">
        <v>54</v>
      </c>
      <c r="E34" s="29" t="s">
        <v>592</v>
      </c>
      <c r="H34" s="49"/>
    </row>
    <row r="35" spans="1:16" x14ac:dyDescent="0.2">
      <c r="A35" s="17" t="s">
        <v>47</v>
      </c>
      <c r="B35" s="22" t="s">
        <v>42</v>
      </c>
      <c r="C35" s="22" t="s">
        <v>146</v>
      </c>
      <c r="D35" s="17" t="s">
        <v>49</v>
      </c>
      <c r="E35" s="23" t="s">
        <v>147</v>
      </c>
      <c r="F35" s="24" t="s">
        <v>148</v>
      </c>
      <c r="G35" s="25">
        <v>40</v>
      </c>
      <c r="H35" s="48"/>
      <c r="I35" s="25">
        <f>ROUND(ROUND(H35,1)*ROUND(G35,1),1)</f>
        <v>0</v>
      </c>
      <c r="O35">
        <f>(I35*21)/100</f>
        <v>0</v>
      </c>
      <c r="P35" t="s">
        <v>27</v>
      </c>
    </row>
    <row r="36" spans="1:16" x14ac:dyDescent="0.2">
      <c r="A36" s="26" t="s">
        <v>52</v>
      </c>
      <c r="E36" s="27" t="s">
        <v>149</v>
      </c>
      <c r="H36" s="49"/>
    </row>
    <row r="37" spans="1:16" x14ac:dyDescent="0.2">
      <c r="A37" s="30" t="s">
        <v>54</v>
      </c>
      <c r="E37" s="29" t="s">
        <v>49</v>
      </c>
      <c r="H37" s="49"/>
    </row>
    <row r="38" spans="1:16" x14ac:dyDescent="0.2">
      <c r="A38" s="17" t="s">
        <v>47</v>
      </c>
      <c r="B38" s="22" t="s">
        <v>44</v>
      </c>
      <c r="C38" s="22" t="s">
        <v>150</v>
      </c>
      <c r="D38" s="17" t="s">
        <v>49</v>
      </c>
      <c r="E38" s="23" t="s">
        <v>151</v>
      </c>
      <c r="F38" s="24" t="s">
        <v>152</v>
      </c>
      <c r="G38" s="25">
        <v>40</v>
      </c>
      <c r="H38" s="48"/>
      <c r="I38" s="25">
        <f>ROUND(ROUND(H38,1)*ROUND(G38,1),1)</f>
        <v>0</v>
      </c>
      <c r="O38">
        <f>(I38*21)/100</f>
        <v>0</v>
      </c>
      <c r="P38" t="s">
        <v>27</v>
      </c>
    </row>
    <row r="39" spans="1:16" x14ac:dyDescent="0.2">
      <c r="A39" s="26" t="s">
        <v>52</v>
      </c>
      <c r="E39" s="27" t="s">
        <v>149</v>
      </c>
      <c r="H39" s="49"/>
    </row>
    <row r="40" spans="1:16" x14ac:dyDescent="0.2">
      <c r="A40" s="30" t="s">
        <v>54</v>
      </c>
      <c r="E40" s="29" t="s">
        <v>49</v>
      </c>
      <c r="H40" s="49"/>
    </row>
    <row r="41" spans="1:16" x14ac:dyDescent="0.2">
      <c r="A41" s="17" t="s">
        <v>47</v>
      </c>
      <c r="B41" s="22" t="s">
        <v>76</v>
      </c>
      <c r="C41" s="22" t="s">
        <v>157</v>
      </c>
      <c r="D41" s="17" t="s">
        <v>49</v>
      </c>
      <c r="E41" s="23" t="s">
        <v>158</v>
      </c>
      <c r="F41" s="24" t="s">
        <v>159</v>
      </c>
      <c r="G41" s="25">
        <v>24.7</v>
      </c>
      <c r="H41" s="48"/>
      <c r="I41" s="25">
        <f>ROUND(ROUND(H41,1)*ROUND(G41,1),1)</f>
        <v>0</v>
      </c>
      <c r="O41">
        <f>(I41*21)/100</f>
        <v>0</v>
      </c>
      <c r="P41" t="s">
        <v>27</v>
      </c>
    </row>
    <row r="42" spans="1:16" x14ac:dyDescent="0.2">
      <c r="A42" s="26" t="s">
        <v>52</v>
      </c>
      <c r="E42" s="27" t="s">
        <v>160</v>
      </c>
      <c r="H42" s="49"/>
    </row>
    <row r="43" spans="1:16" x14ac:dyDescent="0.2">
      <c r="A43" s="30" t="s">
        <v>54</v>
      </c>
      <c r="E43" s="29" t="s">
        <v>49</v>
      </c>
      <c r="H43" s="49"/>
    </row>
    <row r="44" spans="1:16" x14ac:dyDescent="0.2">
      <c r="A44" s="17" t="s">
        <v>47</v>
      </c>
      <c r="B44" s="22" t="s">
        <v>79</v>
      </c>
      <c r="C44" s="22" t="s">
        <v>161</v>
      </c>
      <c r="D44" s="17" t="s">
        <v>49</v>
      </c>
      <c r="E44" s="23" t="s">
        <v>162</v>
      </c>
      <c r="F44" s="24" t="s">
        <v>159</v>
      </c>
      <c r="G44" s="25">
        <v>129.4</v>
      </c>
      <c r="H44" s="48"/>
      <c r="I44" s="25">
        <f>ROUND(ROUND(H44,1)*ROUND(G44,1),1)</f>
        <v>0</v>
      </c>
      <c r="O44">
        <f>(I44*21)/100</f>
        <v>0</v>
      </c>
      <c r="P44" t="s">
        <v>27</v>
      </c>
    </row>
    <row r="45" spans="1:16" ht="25.5" x14ac:dyDescent="0.2">
      <c r="A45" s="26" t="s">
        <v>52</v>
      </c>
      <c r="E45" s="27" t="s">
        <v>593</v>
      </c>
      <c r="H45" s="49"/>
    </row>
    <row r="46" spans="1:16" x14ac:dyDescent="0.2">
      <c r="A46" s="30" t="s">
        <v>54</v>
      </c>
      <c r="E46" s="29" t="s">
        <v>594</v>
      </c>
      <c r="H46" s="49"/>
    </row>
    <row r="47" spans="1:16" x14ac:dyDescent="0.2">
      <c r="A47" s="17" t="s">
        <v>47</v>
      </c>
      <c r="B47" s="22" t="s">
        <v>82</v>
      </c>
      <c r="C47" s="22" t="s">
        <v>595</v>
      </c>
      <c r="D47" s="17" t="s">
        <v>49</v>
      </c>
      <c r="E47" s="23" t="s">
        <v>596</v>
      </c>
      <c r="F47" s="24" t="s">
        <v>159</v>
      </c>
      <c r="G47" s="25">
        <v>801.4</v>
      </c>
      <c r="H47" s="48"/>
      <c r="I47" s="25">
        <f>ROUND(ROUND(H47,1)*ROUND(G47,1),1)</f>
        <v>0</v>
      </c>
      <c r="O47">
        <f>(I47*21)/100</f>
        <v>0</v>
      </c>
      <c r="P47" t="s">
        <v>27</v>
      </c>
    </row>
    <row r="48" spans="1:16" ht="25.5" x14ac:dyDescent="0.2">
      <c r="A48" s="26" t="s">
        <v>52</v>
      </c>
      <c r="E48" s="27" t="s">
        <v>167</v>
      </c>
      <c r="H48" s="49"/>
    </row>
    <row r="49" spans="1:16" x14ac:dyDescent="0.2">
      <c r="A49" s="30" t="s">
        <v>54</v>
      </c>
      <c r="E49" s="29" t="s">
        <v>49</v>
      </c>
      <c r="H49" s="49"/>
    </row>
    <row r="50" spans="1:16" x14ac:dyDescent="0.2">
      <c r="A50" s="17" t="s">
        <v>47</v>
      </c>
      <c r="B50" s="22" t="s">
        <v>85</v>
      </c>
      <c r="C50" s="22" t="s">
        <v>168</v>
      </c>
      <c r="D50" s="17" t="s">
        <v>49</v>
      </c>
      <c r="E50" s="23" t="s">
        <v>169</v>
      </c>
      <c r="F50" s="24" t="s">
        <v>159</v>
      </c>
      <c r="G50" s="25">
        <v>801.4</v>
      </c>
      <c r="H50" s="48"/>
      <c r="I50" s="25">
        <f>ROUND(ROUND(H50,1)*ROUND(G50,1),1)</f>
        <v>0</v>
      </c>
      <c r="O50">
        <f>(I50*21)/100</f>
        <v>0</v>
      </c>
      <c r="P50" t="s">
        <v>27</v>
      </c>
    </row>
    <row r="51" spans="1:16" x14ac:dyDescent="0.2">
      <c r="A51" s="26" t="s">
        <v>52</v>
      </c>
      <c r="E51" s="27" t="s">
        <v>160</v>
      </c>
      <c r="H51" s="49"/>
    </row>
    <row r="52" spans="1:16" x14ac:dyDescent="0.2">
      <c r="A52" s="30" t="s">
        <v>54</v>
      </c>
      <c r="E52" s="29" t="s">
        <v>49</v>
      </c>
      <c r="H52" s="49"/>
    </row>
    <row r="53" spans="1:16" x14ac:dyDescent="0.2">
      <c r="A53" s="17" t="s">
        <v>47</v>
      </c>
      <c r="B53" s="22" t="s">
        <v>88</v>
      </c>
      <c r="C53" s="22" t="s">
        <v>170</v>
      </c>
      <c r="D53" s="17" t="s">
        <v>49</v>
      </c>
      <c r="E53" s="23" t="s">
        <v>171</v>
      </c>
      <c r="F53" s="24" t="s">
        <v>159</v>
      </c>
      <c r="G53" s="25">
        <v>9.9</v>
      </c>
      <c r="H53" s="48"/>
      <c r="I53" s="25">
        <f>ROUND(ROUND(H53,1)*ROUND(G53,1),1)</f>
        <v>0</v>
      </c>
      <c r="O53">
        <f>(I53*21)/100</f>
        <v>0</v>
      </c>
      <c r="P53" t="s">
        <v>27</v>
      </c>
    </row>
    <row r="54" spans="1:16" x14ac:dyDescent="0.2">
      <c r="A54" s="26" t="s">
        <v>52</v>
      </c>
      <c r="E54" s="27" t="s">
        <v>172</v>
      </c>
      <c r="H54" s="49"/>
    </row>
    <row r="55" spans="1:16" x14ac:dyDescent="0.2">
      <c r="A55" s="30" t="s">
        <v>54</v>
      </c>
      <c r="E55" s="29" t="s">
        <v>597</v>
      </c>
      <c r="H55" s="49"/>
    </row>
    <row r="56" spans="1:16" x14ac:dyDescent="0.2">
      <c r="A56" s="17" t="s">
        <v>47</v>
      </c>
      <c r="B56" s="22" t="s">
        <v>91</v>
      </c>
      <c r="C56" s="22" t="s">
        <v>598</v>
      </c>
      <c r="D56" s="17" t="s">
        <v>49</v>
      </c>
      <c r="E56" s="23" t="s">
        <v>599</v>
      </c>
      <c r="F56" s="24" t="s">
        <v>159</v>
      </c>
      <c r="G56" s="25">
        <v>44.3</v>
      </c>
      <c r="H56" s="48"/>
      <c r="I56" s="25">
        <f>ROUND(ROUND(H56,1)*ROUND(G56,1),1)</f>
        <v>0</v>
      </c>
      <c r="O56">
        <f>(I56*21)/100</f>
        <v>0</v>
      </c>
      <c r="P56" t="s">
        <v>27</v>
      </c>
    </row>
    <row r="57" spans="1:16" ht="25.5" x14ac:dyDescent="0.2">
      <c r="A57" s="26" t="s">
        <v>52</v>
      </c>
      <c r="E57" s="27" t="s">
        <v>167</v>
      </c>
      <c r="H57" s="49"/>
    </row>
    <row r="58" spans="1:16" x14ac:dyDescent="0.2">
      <c r="A58" s="30" t="s">
        <v>54</v>
      </c>
      <c r="E58" s="29" t="s">
        <v>49</v>
      </c>
      <c r="H58" s="49"/>
    </row>
    <row r="59" spans="1:16" x14ac:dyDescent="0.2">
      <c r="A59" s="17" t="s">
        <v>47</v>
      </c>
      <c r="B59" s="22" t="s">
        <v>94</v>
      </c>
      <c r="C59" s="22" t="s">
        <v>177</v>
      </c>
      <c r="D59" s="17" t="s">
        <v>49</v>
      </c>
      <c r="E59" s="23" t="s">
        <v>178</v>
      </c>
      <c r="F59" s="24" t="s">
        <v>159</v>
      </c>
      <c r="G59" s="25">
        <v>54.2</v>
      </c>
      <c r="H59" s="48"/>
      <c r="I59" s="25">
        <f>ROUND(ROUND(H59,1)*ROUND(G59,1),1)</f>
        <v>0</v>
      </c>
      <c r="O59">
        <f>(I59*21)/100</f>
        <v>0</v>
      </c>
      <c r="P59" t="s">
        <v>27</v>
      </c>
    </row>
    <row r="60" spans="1:16" x14ac:dyDescent="0.2">
      <c r="A60" s="26" t="s">
        <v>52</v>
      </c>
      <c r="E60" s="27" t="s">
        <v>179</v>
      </c>
      <c r="H60" s="49"/>
    </row>
    <row r="61" spans="1:16" x14ac:dyDescent="0.2">
      <c r="A61" s="30" t="s">
        <v>54</v>
      </c>
      <c r="E61" s="29" t="s">
        <v>600</v>
      </c>
      <c r="H61" s="49"/>
    </row>
    <row r="62" spans="1:16" x14ac:dyDescent="0.2">
      <c r="A62" s="17" t="s">
        <v>47</v>
      </c>
      <c r="B62" s="22" t="s">
        <v>97</v>
      </c>
      <c r="C62" s="22" t="s">
        <v>182</v>
      </c>
      <c r="D62" s="17" t="s">
        <v>49</v>
      </c>
      <c r="E62" s="23" t="s">
        <v>183</v>
      </c>
      <c r="F62" s="24" t="s">
        <v>110</v>
      </c>
      <c r="G62" s="25">
        <v>1599.4</v>
      </c>
      <c r="H62" s="48"/>
      <c r="I62" s="25">
        <f>ROUND(ROUND(H62,1)*ROUND(G62,1),1)</f>
        <v>0</v>
      </c>
      <c r="O62">
        <f>(I62*21)/100</f>
        <v>0</v>
      </c>
      <c r="P62" t="s">
        <v>27</v>
      </c>
    </row>
    <row r="63" spans="1:16" ht="25.5" x14ac:dyDescent="0.2">
      <c r="A63" s="26" t="s">
        <v>52</v>
      </c>
      <c r="E63" s="27" t="s">
        <v>184</v>
      </c>
      <c r="H63" s="49"/>
    </row>
    <row r="64" spans="1:16" x14ac:dyDescent="0.2">
      <c r="A64" s="30" t="s">
        <v>54</v>
      </c>
      <c r="E64" s="29" t="s">
        <v>49</v>
      </c>
      <c r="H64" s="49"/>
    </row>
    <row r="65" spans="1:16" x14ac:dyDescent="0.2">
      <c r="A65" s="17" t="s">
        <v>47</v>
      </c>
      <c r="B65" s="22" t="s">
        <v>100</v>
      </c>
      <c r="C65" s="22" t="s">
        <v>186</v>
      </c>
      <c r="D65" s="17" t="s">
        <v>49</v>
      </c>
      <c r="E65" s="23" t="s">
        <v>187</v>
      </c>
      <c r="F65" s="24" t="s">
        <v>110</v>
      </c>
      <c r="G65" s="25">
        <v>1599.4</v>
      </c>
      <c r="H65" s="48"/>
      <c r="I65" s="25">
        <f>ROUND(ROUND(H65,1)*ROUND(G65,1),1)</f>
        <v>0</v>
      </c>
      <c r="O65">
        <f>(I65*21)/100</f>
        <v>0</v>
      </c>
      <c r="P65" t="s">
        <v>27</v>
      </c>
    </row>
    <row r="66" spans="1:16" ht="25.5" x14ac:dyDescent="0.2">
      <c r="A66" s="26" t="s">
        <v>52</v>
      </c>
      <c r="E66" s="27" t="s">
        <v>184</v>
      </c>
      <c r="H66" s="49"/>
    </row>
    <row r="67" spans="1:16" x14ac:dyDescent="0.2">
      <c r="A67" s="30" t="s">
        <v>54</v>
      </c>
      <c r="E67" s="29" t="s">
        <v>49</v>
      </c>
      <c r="H67" s="49"/>
    </row>
    <row r="68" spans="1:16" x14ac:dyDescent="0.2">
      <c r="A68" s="17" t="s">
        <v>47</v>
      </c>
      <c r="B68" s="22" t="s">
        <v>176</v>
      </c>
      <c r="C68" s="22" t="s">
        <v>189</v>
      </c>
      <c r="D68" s="17" t="s">
        <v>49</v>
      </c>
      <c r="E68" s="23" t="s">
        <v>190</v>
      </c>
      <c r="F68" s="24" t="s">
        <v>159</v>
      </c>
      <c r="G68" s="25">
        <v>855.6</v>
      </c>
      <c r="H68" s="48"/>
      <c r="I68" s="25">
        <f>ROUND(ROUND(H68,1)*ROUND(G68,1),1)</f>
        <v>0</v>
      </c>
      <c r="O68">
        <f>(I68*21)/100</f>
        <v>0</v>
      </c>
      <c r="P68" t="s">
        <v>27</v>
      </c>
    </row>
    <row r="69" spans="1:16" ht="25.5" x14ac:dyDescent="0.2">
      <c r="A69" s="26" t="s">
        <v>52</v>
      </c>
      <c r="E69" s="27" t="s">
        <v>191</v>
      </c>
      <c r="H69" s="49"/>
    </row>
    <row r="70" spans="1:16" x14ac:dyDescent="0.2">
      <c r="A70" s="30" t="s">
        <v>54</v>
      </c>
      <c r="E70" s="29" t="s">
        <v>601</v>
      </c>
      <c r="H70" s="49"/>
    </row>
    <row r="71" spans="1:16" x14ac:dyDescent="0.2">
      <c r="A71" s="17" t="s">
        <v>47</v>
      </c>
      <c r="B71" s="22" t="s">
        <v>181</v>
      </c>
      <c r="C71" s="22" t="s">
        <v>194</v>
      </c>
      <c r="D71" s="17" t="s">
        <v>18</v>
      </c>
      <c r="E71" s="23" t="s">
        <v>195</v>
      </c>
      <c r="F71" s="24" t="s">
        <v>159</v>
      </c>
      <c r="G71" s="25">
        <v>563.1</v>
      </c>
      <c r="H71" s="48"/>
      <c r="I71" s="25">
        <f>ROUND(ROUND(H71,1)*ROUND(G71,1),1)</f>
        <v>0</v>
      </c>
      <c r="O71">
        <f>(I71*21)/100</f>
        <v>0</v>
      </c>
      <c r="P71" t="s">
        <v>27</v>
      </c>
    </row>
    <row r="72" spans="1:16" ht="25.5" x14ac:dyDescent="0.2">
      <c r="A72" s="26" t="s">
        <v>52</v>
      </c>
      <c r="E72" s="27" t="s">
        <v>196</v>
      </c>
      <c r="H72" s="49"/>
    </row>
    <row r="73" spans="1:16" x14ac:dyDescent="0.2">
      <c r="A73" s="30" t="s">
        <v>54</v>
      </c>
      <c r="E73" s="29" t="s">
        <v>602</v>
      </c>
      <c r="H73" s="49"/>
    </row>
    <row r="74" spans="1:16" x14ac:dyDescent="0.2">
      <c r="A74" s="17" t="s">
        <v>47</v>
      </c>
      <c r="B74" s="22" t="s">
        <v>185</v>
      </c>
      <c r="C74" s="22" t="s">
        <v>194</v>
      </c>
      <c r="D74" s="17" t="s">
        <v>199</v>
      </c>
      <c r="E74" s="23" t="s">
        <v>195</v>
      </c>
      <c r="F74" s="24" t="s">
        <v>159</v>
      </c>
      <c r="G74" s="25">
        <v>292.5</v>
      </c>
      <c r="H74" s="48"/>
      <c r="I74" s="25">
        <f>ROUND(ROUND(H74,1)*ROUND(G74,1),1)</f>
        <v>0</v>
      </c>
      <c r="O74">
        <f>(I74*21)/100</f>
        <v>0</v>
      </c>
      <c r="P74" t="s">
        <v>27</v>
      </c>
    </row>
    <row r="75" spans="1:16" ht="25.5" x14ac:dyDescent="0.2">
      <c r="A75" s="26" t="s">
        <v>52</v>
      </c>
      <c r="E75" s="27" t="s">
        <v>200</v>
      </c>
      <c r="H75" s="49"/>
    </row>
    <row r="76" spans="1:16" x14ac:dyDescent="0.2">
      <c r="A76" s="30" t="s">
        <v>54</v>
      </c>
      <c r="E76" s="29" t="s">
        <v>603</v>
      </c>
      <c r="H76" s="49"/>
    </row>
    <row r="77" spans="1:16" x14ac:dyDescent="0.2">
      <c r="A77" s="17" t="s">
        <v>47</v>
      </c>
      <c r="B77" s="22" t="s">
        <v>188</v>
      </c>
      <c r="C77" s="22" t="s">
        <v>203</v>
      </c>
      <c r="D77" s="17" t="s">
        <v>18</v>
      </c>
      <c r="E77" s="23" t="s">
        <v>204</v>
      </c>
      <c r="F77" s="24" t="s">
        <v>159</v>
      </c>
      <c r="G77" s="25">
        <v>971.9</v>
      </c>
      <c r="H77" s="48"/>
      <c r="I77" s="25">
        <f>ROUND(ROUND(H77,1)*ROUND(G77,1),1)</f>
        <v>0</v>
      </c>
      <c r="O77">
        <f>(I77*21)/100</f>
        <v>0</v>
      </c>
      <c r="P77" t="s">
        <v>27</v>
      </c>
    </row>
    <row r="78" spans="1:16" ht="25.5" x14ac:dyDescent="0.2">
      <c r="A78" s="26" t="s">
        <v>52</v>
      </c>
      <c r="E78" s="27" t="s">
        <v>205</v>
      </c>
      <c r="H78" s="49"/>
    </row>
    <row r="79" spans="1:16" ht="25.5" x14ac:dyDescent="0.2">
      <c r="A79" s="30" t="s">
        <v>54</v>
      </c>
      <c r="E79" s="29" t="s">
        <v>604</v>
      </c>
      <c r="H79" s="49"/>
    </row>
    <row r="80" spans="1:16" x14ac:dyDescent="0.2">
      <c r="A80" s="17" t="s">
        <v>47</v>
      </c>
      <c r="B80" s="22" t="s">
        <v>193</v>
      </c>
      <c r="C80" s="22" t="s">
        <v>203</v>
      </c>
      <c r="D80" s="17" t="s">
        <v>199</v>
      </c>
      <c r="E80" s="23" t="s">
        <v>204</v>
      </c>
      <c r="F80" s="24" t="s">
        <v>159</v>
      </c>
      <c r="G80" s="25">
        <v>408.8</v>
      </c>
      <c r="H80" s="48"/>
      <c r="I80" s="25">
        <f>ROUND(ROUND(H80,1)*ROUND(G80,1),1)</f>
        <v>0</v>
      </c>
      <c r="O80">
        <f>(I80*21)/100</f>
        <v>0</v>
      </c>
      <c r="P80" t="s">
        <v>27</v>
      </c>
    </row>
    <row r="81" spans="1:16" ht="25.5" x14ac:dyDescent="0.2">
      <c r="A81" s="26" t="s">
        <v>52</v>
      </c>
      <c r="E81" s="27" t="s">
        <v>208</v>
      </c>
      <c r="H81" s="49"/>
    </row>
    <row r="82" spans="1:16" ht="25.5" x14ac:dyDescent="0.2">
      <c r="A82" s="30" t="s">
        <v>54</v>
      </c>
      <c r="E82" s="29" t="s">
        <v>605</v>
      </c>
      <c r="H82" s="49"/>
    </row>
    <row r="83" spans="1:16" x14ac:dyDescent="0.2">
      <c r="A83" s="17" t="s">
        <v>47</v>
      </c>
      <c r="B83" s="22" t="s">
        <v>198</v>
      </c>
      <c r="C83" s="22" t="s">
        <v>211</v>
      </c>
      <c r="D83" s="17" t="s">
        <v>49</v>
      </c>
      <c r="E83" s="23" t="s">
        <v>212</v>
      </c>
      <c r="F83" s="24" t="s">
        <v>213</v>
      </c>
      <c r="G83" s="25">
        <v>585</v>
      </c>
      <c r="H83" s="48"/>
      <c r="I83" s="25">
        <f>ROUND(ROUND(H83,1)*ROUND(G83,1),1)</f>
        <v>0</v>
      </c>
      <c r="O83">
        <f>(I83*21)/100</f>
        <v>0</v>
      </c>
      <c r="P83" t="s">
        <v>27</v>
      </c>
    </row>
    <row r="84" spans="1:16" x14ac:dyDescent="0.2">
      <c r="A84" s="26" t="s">
        <v>52</v>
      </c>
      <c r="E84" s="27" t="s">
        <v>214</v>
      </c>
      <c r="H84" s="49"/>
    </row>
    <row r="85" spans="1:16" x14ac:dyDescent="0.2">
      <c r="A85" s="30" t="s">
        <v>54</v>
      </c>
      <c r="E85" s="29" t="s">
        <v>606</v>
      </c>
      <c r="H85" s="49"/>
    </row>
    <row r="86" spans="1:16" x14ac:dyDescent="0.2">
      <c r="A86" s="17" t="s">
        <v>47</v>
      </c>
      <c r="B86" s="22" t="s">
        <v>202</v>
      </c>
      <c r="C86" s="22" t="s">
        <v>217</v>
      </c>
      <c r="D86" s="17" t="s">
        <v>18</v>
      </c>
      <c r="E86" s="23" t="s">
        <v>218</v>
      </c>
      <c r="F86" s="24" t="s">
        <v>159</v>
      </c>
      <c r="G86" s="25">
        <v>493.8</v>
      </c>
      <c r="H86" s="48"/>
      <c r="I86" s="25">
        <f>ROUND(ROUND(H86,1)*ROUND(G86,1),1)</f>
        <v>0</v>
      </c>
      <c r="O86">
        <f>(I86*21)/100</f>
        <v>0</v>
      </c>
      <c r="P86" t="s">
        <v>27</v>
      </c>
    </row>
    <row r="87" spans="1:16" ht="25.5" x14ac:dyDescent="0.2">
      <c r="A87" s="26" t="s">
        <v>52</v>
      </c>
      <c r="E87" s="27" t="s">
        <v>219</v>
      </c>
      <c r="H87" s="49"/>
    </row>
    <row r="88" spans="1:16" x14ac:dyDescent="0.2">
      <c r="A88" s="30" t="s">
        <v>54</v>
      </c>
      <c r="E88" s="29" t="s">
        <v>49</v>
      </c>
      <c r="H88" s="49"/>
    </row>
    <row r="89" spans="1:16" x14ac:dyDescent="0.2">
      <c r="A89" s="17" t="s">
        <v>47</v>
      </c>
      <c r="B89" s="22" t="s">
        <v>207</v>
      </c>
      <c r="C89" s="22" t="s">
        <v>217</v>
      </c>
      <c r="D89" s="17" t="s">
        <v>199</v>
      </c>
      <c r="E89" s="23" t="s">
        <v>218</v>
      </c>
      <c r="F89" s="24" t="s">
        <v>159</v>
      </c>
      <c r="G89" s="25">
        <v>1.4</v>
      </c>
      <c r="H89" s="48"/>
      <c r="I89" s="25">
        <f>ROUND(ROUND(H89,1)*ROUND(G89,1),1)</f>
        <v>0</v>
      </c>
      <c r="O89">
        <f>(I89*21)/100</f>
        <v>0</v>
      </c>
      <c r="P89" t="s">
        <v>27</v>
      </c>
    </row>
    <row r="90" spans="1:16" ht="25.5" x14ac:dyDescent="0.2">
      <c r="A90" s="26" t="s">
        <v>52</v>
      </c>
      <c r="E90" s="27" t="s">
        <v>221</v>
      </c>
      <c r="H90" s="49"/>
    </row>
    <row r="91" spans="1:16" x14ac:dyDescent="0.2">
      <c r="A91" s="30" t="s">
        <v>54</v>
      </c>
      <c r="E91" s="29" t="s">
        <v>49</v>
      </c>
      <c r="H91" s="49"/>
    </row>
    <row r="92" spans="1:16" x14ac:dyDescent="0.2">
      <c r="A92" s="17" t="s">
        <v>222</v>
      </c>
      <c r="B92" s="22" t="s">
        <v>210</v>
      </c>
      <c r="C92" s="22" t="s">
        <v>224</v>
      </c>
      <c r="D92" s="17" t="s">
        <v>49</v>
      </c>
      <c r="E92" s="23" t="s">
        <v>225</v>
      </c>
      <c r="F92" s="24" t="s">
        <v>213</v>
      </c>
      <c r="G92" s="25">
        <v>2.6</v>
      </c>
      <c r="H92" s="48"/>
      <c r="I92" s="25">
        <f>ROUND(ROUND(H92,1)*ROUND(G92,1),1)</f>
        <v>0</v>
      </c>
      <c r="O92">
        <f>(I92*21)/100</f>
        <v>0</v>
      </c>
      <c r="P92" t="s">
        <v>27</v>
      </c>
    </row>
    <row r="93" spans="1:16" x14ac:dyDescent="0.2">
      <c r="A93" s="26" t="s">
        <v>52</v>
      </c>
      <c r="E93" s="27" t="s">
        <v>226</v>
      </c>
      <c r="H93" s="49"/>
    </row>
    <row r="94" spans="1:16" x14ac:dyDescent="0.2">
      <c r="A94" s="30" t="s">
        <v>54</v>
      </c>
      <c r="E94" s="29" t="s">
        <v>607</v>
      </c>
      <c r="H94" s="49"/>
    </row>
    <row r="95" spans="1:16" ht="25.5" x14ac:dyDescent="0.2">
      <c r="A95" s="17" t="s">
        <v>47</v>
      </c>
      <c r="B95" s="22" t="s">
        <v>216</v>
      </c>
      <c r="C95" s="22" t="s">
        <v>229</v>
      </c>
      <c r="D95" s="17" t="s">
        <v>18</v>
      </c>
      <c r="E95" s="23" t="s">
        <v>230</v>
      </c>
      <c r="F95" s="24" t="s">
        <v>159</v>
      </c>
      <c r="G95" s="25">
        <v>69.400000000000006</v>
      </c>
      <c r="H95" s="48"/>
      <c r="I95" s="25">
        <f>ROUND(ROUND(H95,1)*ROUND(G95,1),1)</f>
        <v>0</v>
      </c>
      <c r="O95">
        <f>(I95*21)/100</f>
        <v>0</v>
      </c>
      <c r="P95" t="s">
        <v>27</v>
      </c>
    </row>
    <row r="96" spans="1:16" ht="25.5" x14ac:dyDescent="0.2">
      <c r="A96" s="26" t="s">
        <v>52</v>
      </c>
      <c r="E96" s="27" t="s">
        <v>231</v>
      </c>
      <c r="H96" s="49"/>
    </row>
    <row r="97" spans="1:16" x14ac:dyDescent="0.2">
      <c r="A97" s="30" t="s">
        <v>54</v>
      </c>
      <c r="E97" s="29" t="s">
        <v>49</v>
      </c>
      <c r="H97" s="49"/>
    </row>
    <row r="98" spans="1:16" ht="25.5" x14ac:dyDescent="0.2">
      <c r="A98" s="17" t="s">
        <v>47</v>
      </c>
      <c r="B98" s="22" t="s">
        <v>220</v>
      </c>
      <c r="C98" s="22" t="s">
        <v>229</v>
      </c>
      <c r="D98" s="17" t="s">
        <v>199</v>
      </c>
      <c r="E98" s="23" t="s">
        <v>230</v>
      </c>
      <c r="F98" s="24" t="s">
        <v>159</v>
      </c>
      <c r="G98" s="25">
        <v>5.7</v>
      </c>
      <c r="H98" s="48"/>
      <c r="I98" s="25">
        <f>ROUND(ROUND(H98,1)*ROUND(G98,1),1)</f>
        <v>0</v>
      </c>
      <c r="O98">
        <f>(I98*21)/100</f>
        <v>0</v>
      </c>
      <c r="P98" t="s">
        <v>27</v>
      </c>
    </row>
    <row r="99" spans="1:16" ht="25.5" x14ac:dyDescent="0.2">
      <c r="A99" s="26" t="s">
        <v>52</v>
      </c>
      <c r="E99" s="27" t="s">
        <v>233</v>
      </c>
      <c r="H99" s="49"/>
    </row>
    <row r="100" spans="1:16" x14ac:dyDescent="0.2">
      <c r="A100" s="30" t="s">
        <v>54</v>
      </c>
      <c r="E100" s="29" t="s">
        <v>49</v>
      </c>
      <c r="H100" s="49"/>
    </row>
    <row r="101" spans="1:16" x14ac:dyDescent="0.2">
      <c r="A101" s="17" t="s">
        <v>222</v>
      </c>
      <c r="B101" s="22" t="s">
        <v>223</v>
      </c>
      <c r="C101" s="22" t="s">
        <v>224</v>
      </c>
      <c r="D101" s="17" t="s">
        <v>49</v>
      </c>
      <c r="E101" s="23" t="s">
        <v>225</v>
      </c>
      <c r="F101" s="24" t="s">
        <v>213</v>
      </c>
      <c r="G101" s="25">
        <v>10.5</v>
      </c>
      <c r="H101" s="48"/>
      <c r="I101" s="25">
        <f>ROUND(ROUND(H101,1)*ROUND(G101,1),1)</f>
        <v>0</v>
      </c>
      <c r="O101">
        <f>(I101*21)/100</f>
        <v>0</v>
      </c>
      <c r="P101" t="s">
        <v>27</v>
      </c>
    </row>
    <row r="102" spans="1:16" x14ac:dyDescent="0.2">
      <c r="A102" s="26" t="s">
        <v>52</v>
      </c>
      <c r="E102" s="27" t="s">
        <v>235</v>
      </c>
      <c r="H102" s="49"/>
    </row>
    <row r="103" spans="1:16" x14ac:dyDescent="0.2">
      <c r="A103" s="30" t="s">
        <v>54</v>
      </c>
      <c r="E103" s="29" t="s">
        <v>608</v>
      </c>
      <c r="H103" s="49"/>
    </row>
    <row r="104" spans="1:16" x14ac:dyDescent="0.2">
      <c r="A104" s="17" t="s">
        <v>47</v>
      </c>
      <c r="B104" s="22" t="s">
        <v>228</v>
      </c>
      <c r="C104" s="22" t="s">
        <v>238</v>
      </c>
      <c r="D104" s="17" t="s">
        <v>18</v>
      </c>
      <c r="E104" s="23" t="s">
        <v>239</v>
      </c>
      <c r="F104" s="24" t="s">
        <v>159</v>
      </c>
      <c r="G104" s="25">
        <v>175</v>
      </c>
      <c r="H104" s="48"/>
      <c r="I104" s="25">
        <f>ROUND(ROUND(H104,1)*ROUND(G104,1),1)</f>
        <v>0</v>
      </c>
      <c r="O104">
        <f>(I104*21)/100</f>
        <v>0</v>
      </c>
      <c r="P104" t="s">
        <v>27</v>
      </c>
    </row>
    <row r="105" spans="1:16" ht="25.5" x14ac:dyDescent="0.2">
      <c r="A105" s="26" t="s">
        <v>52</v>
      </c>
      <c r="E105" s="27" t="s">
        <v>240</v>
      </c>
      <c r="H105" s="49"/>
    </row>
    <row r="106" spans="1:16" x14ac:dyDescent="0.2">
      <c r="A106" s="30" t="s">
        <v>54</v>
      </c>
      <c r="E106" s="29" t="s">
        <v>49</v>
      </c>
      <c r="H106" s="49"/>
    </row>
    <row r="107" spans="1:16" x14ac:dyDescent="0.2">
      <c r="A107" s="17" t="s">
        <v>222</v>
      </c>
      <c r="B107" s="22" t="s">
        <v>234</v>
      </c>
      <c r="C107" s="22" t="s">
        <v>242</v>
      </c>
      <c r="D107" s="17" t="s">
        <v>49</v>
      </c>
      <c r="E107" s="23" t="s">
        <v>243</v>
      </c>
      <c r="F107" s="24" t="s">
        <v>213</v>
      </c>
      <c r="G107" s="25">
        <v>350.1</v>
      </c>
      <c r="H107" s="48"/>
      <c r="I107" s="25">
        <f>ROUND(ROUND(H107,1)*ROUND(G107,1),1)</f>
        <v>0</v>
      </c>
      <c r="O107">
        <f>(I107*21)/100</f>
        <v>0</v>
      </c>
      <c r="P107" t="s">
        <v>27</v>
      </c>
    </row>
    <row r="108" spans="1:16" x14ac:dyDescent="0.2">
      <c r="A108" s="26" t="s">
        <v>52</v>
      </c>
      <c r="E108" s="27" t="s">
        <v>244</v>
      </c>
      <c r="H108" s="49"/>
    </row>
    <row r="109" spans="1:16" x14ac:dyDescent="0.2">
      <c r="A109" s="30" t="s">
        <v>54</v>
      </c>
      <c r="E109" s="29" t="s">
        <v>609</v>
      </c>
      <c r="H109" s="49"/>
    </row>
    <row r="110" spans="1:16" x14ac:dyDescent="0.2">
      <c r="A110" s="17" t="s">
        <v>47</v>
      </c>
      <c r="B110" s="22" t="s">
        <v>232</v>
      </c>
      <c r="C110" s="22" t="s">
        <v>238</v>
      </c>
      <c r="D110" s="17" t="s">
        <v>199</v>
      </c>
      <c r="E110" s="23" t="s">
        <v>239</v>
      </c>
      <c r="F110" s="24" t="s">
        <v>159</v>
      </c>
      <c r="G110" s="25">
        <v>8.6</v>
      </c>
      <c r="H110" s="48"/>
      <c r="I110" s="25">
        <f>ROUND(ROUND(H110,1)*ROUND(G110,1),1)</f>
        <v>0</v>
      </c>
      <c r="O110">
        <f>(I110*21)/100</f>
        <v>0</v>
      </c>
      <c r="P110" t="s">
        <v>27</v>
      </c>
    </row>
    <row r="111" spans="1:16" x14ac:dyDescent="0.2">
      <c r="A111" s="26" t="s">
        <v>52</v>
      </c>
      <c r="E111" s="27" t="s">
        <v>247</v>
      </c>
      <c r="H111" s="49"/>
    </row>
    <row r="112" spans="1:16" x14ac:dyDescent="0.2">
      <c r="A112" s="30" t="s">
        <v>54</v>
      </c>
      <c r="E112" s="29" t="s">
        <v>610</v>
      </c>
      <c r="H112" s="49"/>
    </row>
    <row r="113" spans="1:16" x14ac:dyDescent="0.2">
      <c r="A113" s="17" t="s">
        <v>222</v>
      </c>
      <c r="B113" s="22" t="s">
        <v>237</v>
      </c>
      <c r="C113" s="22" t="s">
        <v>250</v>
      </c>
      <c r="D113" s="17" t="s">
        <v>49</v>
      </c>
      <c r="E113" s="23" t="s">
        <v>251</v>
      </c>
      <c r="F113" s="24" t="s">
        <v>213</v>
      </c>
      <c r="G113" s="25">
        <v>15.9</v>
      </c>
      <c r="H113" s="48"/>
      <c r="I113" s="25">
        <f>ROUND(ROUND(H113,1)*ROUND(G113,1),1)</f>
        <v>0</v>
      </c>
      <c r="O113">
        <f>(I113*21)/100</f>
        <v>0</v>
      </c>
      <c r="P113" t="s">
        <v>27</v>
      </c>
    </row>
    <row r="114" spans="1:16" x14ac:dyDescent="0.2">
      <c r="A114" s="26" t="s">
        <v>52</v>
      </c>
      <c r="E114" s="27" t="s">
        <v>252</v>
      </c>
      <c r="H114" s="49"/>
    </row>
    <row r="115" spans="1:16" x14ac:dyDescent="0.2">
      <c r="A115" s="30" t="s">
        <v>54</v>
      </c>
      <c r="E115" s="29" t="s">
        <v>611</v>
      </c>
      <c r="H115" s="49"/>
    </row>
    <row r="116" spans="1:16" ht="25.5" x14ac:dyDescent="0.2">
      <c r="A116" s="17" t="s">
        <v>47</v>
      </c>
      <c r="B116" s="22" t="s">
        <v>246</v>
      </c>
      <c r="C116" s="22" t="s">
        <v>612</v>
      </c>
      <c r="D116" s="17" t="s">
        <v>49</v>
      </c>
      <c r="E116" s="23" t="s">
        <v>613</v>
      </c>
      <c r="F116" s="24" t="s">
        <v>110</v>
      </c>
      <c r="G116" s="25">
        <v>647</v>
      </c>
      <c r="H116" s="48"/>
      <c r="I116" s="25">
        <f>ROUND(ROUND(H116,1)*ROUND(G116,1),1)</f>
        <v>0</v>
      </c>
      <c r="O116">
        <f>(I116*21)/100</f>
        <v>0</v>
      </c>
      <c r="P116" t="s">
        <v>27</v>
      </c>
    </row>
    <row r="117" spans="1:16" ht="25.5" x14ac:dyDescent="0.2">
      <c r="A117" s="26" t="s">
        <v>52</v>
      </c>
      <c r="E117" s="27" t="s">
        <v>614</v>
      </c>
      <c r="H117" s="49"/>
    </row>
    <row r="118" spans="1:16" x14ac:dyDescent="0.2">
      <c r="A118" s="30" t="s">
        <v>54</v>
      </c>
      <c r="E118" s="29" t="s">
        <v>615</v>
      </c>
      <c r="H118" s="49"/>
    </row>
    <row r="119" spans="1:16" x14ac:dyDescent="0.2">
      <c r="A119" s="17" t="s">
        <v>47</v>
      </c>
      <c r="B119" s="22" t="s">
        <v>241</v>
      </c>
      <c r="C119" s="22" t="s">
        <v>260</v>
      </c>
      <c r="D119" s="17" t="s">
        <v>49</v>
      </c>
      <c r="E119" s="23" t="s">
        <v>261</v>
      </c>
      <c r="F119" s="24" t="s">
        <v>110</v>
      </c>
      <c r="G119" s="25">
        <v>647</v>
      </c>
      <c r="H119" s="48"/>
      <c r="I119" s="25">
        <f>ROUND(ROUND(H119,1)*ROUND(G119,1),1)</f>
        <v>0</v>
      </c>
      <c r="O119">
        <f>(I119*21)/100</f>
        <v>0</v>
      </c>
      <c r="P119" t="s">
        <v>27</v>
      </c>
    </row>
    <row r="120" spans="1:16" ht="25.5" x14ac:dyDescent="0.2">
      <c r="A120" s="26" t="s">
        <v>52</v>
      </c>
      <c r="E120" s="27" t="s">
        <v>616</v>
      </c>
      <c r="H120" s="49"/>
    </row>
    <row r="121" spans="1:16" x14ac:dyDescent="0.2">
      <c r="A121" s="30" t="s">
        <v>54</v>
      </c>
      <c r="E121" s="29" t="s">
        <v>615</v>
      </c>
      <c r="H121" s="49"/>
    </row>
    <row r="122" spans="1:16" x14ac:dyDescent="0.2">
      <c r="A122" s="17" t="s">
        <v>222</v>
      </c>
      <c r="B122" s="22" t="s">
        <v>249</v>
      </c>
      <c r="C122" s="22" t="s">
        <v>264</v>
      </c>
      <c r="D122" s="17" t="s">
        <v>49</v>
      </c>
      <c r="E122" s="23" t="s">
        <v>265</v>
      </c>
      <c r="F122" s="24" t="s">
        <v>266</v>
      </c>
      <c r="G122" s="25">
        <v>6.5</v>
      </c>
      <c r="H122" s="48"/>
      <c r="I122" s="25">
        <f>ROUND(ROUND(H122,1)*ROUND(G122,1),1)</f>
        <v>0</v>
      </c>
      <c r="O122">
        <f>(I122*21)/100</f>
        <v>0</v>
      </c>
      <c r="P122" t="s">
        <v>27</v>
      </c>
    </row>
    <row r="123" spans="1:16" x14ac:dyDescent="0.2">
      <c r="A123" s="26" t="s">
        <v>52</v>
      </c>
      <c r="E123" s="27" t="s">
        <v>267</v>
      </c>
      <c r="H123" s="49"/>
    </row>
    <row r="124" spans="1:16" x14ac:dyDescent="0.2">
      <c r="A124" s="30" t="s">
        <v>54</v>
      </c>
      <c r="E124" s="29" t="s">
        <v>617</v>
      </c>
      <c r="H124" s="49"/>
    </row>
    <row r="125" spans="1:16" x14ac:dyDescent="0.2">
      <c r="A125" s="17" t="s">
        <v>47</v>
      </c>
      <c r="B125" s="22" t="s">
        <v>254</v>
      </c>
      <c r="C125" s="22" t="s">
        <v>270</v>
      </c>
      <c r="D125" s="17" t="s">
        <v>49</v>
      </c>
      <c r="E125" s="23" t="s">
        <v>271</v>
      </c>
      <c r="F125" s="24" t="s">
        <v>159</v>
      </c>
      <c r="G125" s="25">
        <v>7</v>
      </c>
      <c r="H125" s="48"/>
      <c r="I125" s="25">
        <f>ROUND(ROUND(H125,1)*ROUND(G125,1),1)</f>
        <v>0</v>
      </c>
      <c r="O125">
        <f>(I125*21)/100</f>
        <v>0</v>
      </c>
      <c r="P125" t="s">
        <v>27</v>
      </c>
    </row>
    <row r="126" spans="1:16" x14ac:dyDescent="0.2">
      <c r="A126" s="26" t="s">
        <v>52</v>
      </c>
      <c r="E126" s="27" t="s">
        <v>272</v>
      </c>
      <c r="H126" s="49"/>
    </row>
    <row r="127" spans="1:16" x14ac:dyDescent="0.2">
      <c r="A127" s="30" t="s">
        <v>54</v>
      </c>
      <c r="E127" s="29" t="s">
        <v>49</v>
      </c>
      <c r="H127" s="49"/>
    </row>
    <row r="128" spans="1:16" x14ac:dyDescent="0.2">
      <c r="A128" s="17" t="s">
        <v>47</v>
      </c>
      <c r="B128" s="22" t="s">
        <v>473</v>
      </c>
      <c r="C128" s="22" t="s">
        <v>274</v>
      </c>
      <c r="D128" s="17" t="s">
        <v>49</v>
      </c>
      <c r="E128" s="23" t="s">
        <v>275</v>
      </c>
      <c r="F128" s="24" t="s">
        <v>159</v>
      </c>
      <c r="G128" s="25">
        <v>855.6</v>
      </c>
      <c r="H128" s="48"/>
      <c r="I128" s="25">
        <f>ROUND(ROUND(H128,1)*ROUND(G128,1),1)</f>
        <v>0</v>
      </c>
      <c r="O128">
        <f>(I128*21)/100</f>
        <v>0</v>
      </c>
      <c r="P128" t="s">
        <v>27</v>
      </c>
    </row>
    <row r="129" spans="1:18" ht="38.25" x14ac:dyDescent="0.2">
      <c r="A129" s="26" t="s">
        <v>52</v>
      </c>
      <c r="E129" s="27" t="s">
        <v>276</v>
      </c>
      <c r="H129" s="49"/>
    </row>
    <row r="130" spans="1:18" x14ac:dyDescent="0.2">
      <c r="A130" s="30" t="s">
        <v>54</v>
      </c>
      <c r="E130" s="29" t="s">
        <v>601</v>
      </c>
      <c r="H130" s="49"/>
    </row>
    <row r="131" spans="1:18" x14ac:dyDescent="0.2">
      <c r="A131" s="17" t="s">
        <v>47</v>
      </c>
      <c r="B131" s="22" t="s">
        <v>474</v>
      </c>
      <c r="C131" s="22" t="s">
        <v>279</v>
      </c>
      <c r="D131" s="17" t="s">
        <v>49</v>
      </c>
      <c r="E131" s="23" t="s">
        <v>275</v>
      </c>
      <c r="F131" s="24" t="s">
        <v>159</v>
      </c>
      <c r="G131" s="25">
        <v>563.1</v>
      </c>
      <c r="H131" s="48"/>
      <c r="I131" s="25">
        <f>ROUND(ROUND(H131,1)*ROUND(G131,1),1)</f>
        <v>0</v>
      </c>
      <c r="O131">
        <f>(I131*21)/100</f>
        <v>0</v>
      </c>
      <c r="P131" t="s">
        <v>27</v>
      </c>
    </row>
    <row r="132" spans="1:18" ht="38.25" x14ac:dyDescent="0.2">
      <c r="A132" s="26" t="s">
        <v>52</v>
      </c>
      <c r="E132" s="27" t="s">
        <v>280</v>
      </c>
      <c r="H132" s="49"/>
    </row>
    <row r="133" spans="1:18" x14ac:dyDescent="0.2">
      <c r="A133" s="30" t="s">
        <v>54</v>
      </c>
      <c r="E133" s="29" t="s">
        <v>602</v>
      </c>
      <c r="H133" s="49"/>
    </row>
    <row r="134" spans="1:18" x14ac:dyDescent="0.2">
      <c r="A134" s="17" t="s">
        <v>47</v>
      </c>
      <c r="B134" s="22" t="s">
        <v>475</v>
      </c>
      <c r="C134" s="22" t="s">
        <v>282</v>
      </c>
      <c r="D134" s="17" t="s">
        <v>49</v>
      </c>
      <c r="E134" s="23" t="s">
        <v>275</v>
      </c>
      <c r="F134" s="24" t="s">
        <v>159</v>
      </c>
      <c r="G134" s="25">
        <v>292.5</v>
      </c>
      <c r="H134" s="48"/>
      <c r="I134" s="25">
        <f>ROUND(ROUND(H134,1)*ROUND(G134,1),1)</f>
        <v>0</v>
      </c>
      <c r="O134">
        <f>(I134*21)/100</f>
        <v>0</v>
      </c>
      <c r="P134" t="s">
        <v>27</v>
      </c>
    </row>
    <row r="135" spans="1:18" ht="38.25" x14ac:dyDescent="0.2">
      <c r="A135" s="26" t="s">
        <v>52</v>
      </c>
      <c r="E135" s="27" t="s">
        <v>283</v>
      </c>
      <c r="H135" s="49"/>
    </row>
    <row r="136" spans="1:18" x14ac:dyDescent="0.2">
      <c r="A136" s="30" t="s">
        <v>54</v>
      </c>
      <c r="E136" s="29" t="s">
        <v>603</v>
      </c>
      <c r="H136" s="49"/>
    </row>
    <row r="137" spans="1:18" x14ac:dyDescent="0.2">
      <c r="A137" s="17" t="s">
        <v>47</v>
      </c>
      <c r="B137" s="22" t="s">
        <v>479</v>
      </c>
      <c r="C137" s="22" t="s">
        <v>285</v>
      </c>
      <c r="D137" s="17" t="s">
        <v>49</v>
      </c>
      <c r="E137" s="23" t="s">
        <v>286</v>
      </c>
      <c r="F137" s="24" t="s">
        <v>159</v>
      </c>
      <c r="G137" s="25">
        <v>396.6</v>
      </c>
      <c r="H137" s="48"/>
      <c r="I137" s="25">
        <f>ROUND(ROUND(H137,1)*ROUND(G137,1),1)</f>
        <v>0</v>
      </c>
      <c r="O137">
        <f>(I137*21)/100</f>
        <v>0</v>
      </c>
      <c r="P137" t="s">
        <v>27</v>
      </c>
    </row>
    <row r="138" spans="1:18" ht="25.5" x14ac:dyDescent="0.2">
      <c r="A138" s="26" t="s">
        <v>52</v>
      </c>
      <c r="E138" s="27" t="s">
        <v>287</v>
      </c>
      <c r="H138" s="49"/>
    </row>
    <row r="139" spans="1:18" x14ac:dyDescent="0.2">
      <c r="A139" s="28" t="s">
        <v>54</v>
      </c>
      <c r="E139" s="29" t="s">
        <v>49</v>
      </c>
      <c r="H139" s="49"/>
    </row>
    <row r="140" spans="1:18" ht="12.75" customHeight="1" x14ac:dyDescent="0.2">
      <c r="A140" s="5" t="s">
        <v>45</v>
      </c>
      <c r="B140" s="5"/>
      <c r="C140" s="32" t="s">
        <v>26</v>
      </c>
      <c r="D140" s="5"/>
      <c r="E140" s="20" t="s">
        <v>288</v>
      </c>
      <c r="F140" s="5"/>
      <c r="G140" s="5"/>
      <c r="H140" s="50"/>
      <c r="I140" s="33">
        <f>0+Q140</f>
        <v>0</v>
      </c>
      <c r="O140">
        <f>0+R140</f>
        <v>0</v>
      </c>
      <c r="Q140">
        <f>0+I141+I144</f>
        <v>0</v>
      </c>
      <c r="R140">
        <f>0+O141+O144</f>
        <v>0</v>
      </c>
    </row>
    <row r="141" spans="1:18" x14ac:dyDescent="0.2">
      <c r="A141" s="17" t="s">
        <v>47</v>
      </c>
      <c r="B141" s="22" t="s">
        <v>259</v>
      </c>
      <c r="C141" s="22" t="s">
        <v>290</v>
      </c>
      <c r="D141" s="17" t="s">
        <v>49</v>
      </c>
      <c r="E141" s="23" t="s">
        <v>291</v>
      </c>
      <c r="F141" s="24" t="s">
        <v>140</v>
      </c>
      <c r="G141" s="25">
        <v>315.5</v>
      </c>
      <c r="H141" s="48"/>
      <c r="I141" s="25">
        <f>ROUND(ROUND(H141,1)*ROUND(G141,1),1)</f>
        <v>0</v>
      </c>
      <c r="O141">
        <f>(I141*21)/100</f>
        <v>0</v>
      </c>
      <c r="P141" t="s">
        <v>27</v>
      </c>
    </row>
    <row r="142" spans="1:18" x14ac:dyDescent="0.2">
      <c r="A142" s="26" t="s">
        <v>52</v>
      </c>
      <c r="E142" s="27" t="s">
        <v>292</v>
      </c>
      <c r="H142" s="49"/>
    </row>
    <row r="143" spans="1:18" x14ac:dyDescent="0.2">
      <c r="A143" s="30" t="s">
        <v>54</v>
      </c>
      <c r="E143" s="29" t="s">
        <v>49</v>
      </c>
      <c r="H143" s="49"/>
    </row>
    <row r="144" spans="1:18" x14ac:dyDescent="0.2">
      <c r="A144" s="17" t="s">
        <v>47</v>
      </c>
      <c r="B144" s="22" t="s">
        <v>263</v>
      </c>
      <c r="C144" s="22" t="s">
        <v>294</v>
      </c>
      <c r="D144" s="17" t="s">
        <v>49</v>
      </c>
      <c r="E144" s="23" t="s">
        <v>295</v>
      </c>
      <c r="F144" s="24" t="s">
        <v>140</v>
      </c>
      <c r="G144" s="25">
        <v>315.5</v>
      </c>
      <c r="H144" s="48"/>
      <c r="I144" s="25">
        <f>ROUND(ROUND(H144,1)*ROUND(G144,1),1)</f>
        <v>0</v>
      </c>
      <c r="O144">
        <f>(I144*21)/100</f>
        <v>0</v>
      </c>
      <c r="P144" t="s">
        <v>27</v>
      </c>
    </row>
    <row r="145" spans="1:18" ht="38.25" x14ac:dyDescent="0.2">
      <c r="A145" s="26" t="s">
        <v>52</v>
      </c>
      <c r="E145" s="27" t="s">
        <v>296</v>
      </c>
      <c r="H145" s="49"/>
    </row>
    <row r="146" spans="1:18" x14ac:dyDescent="0.2">
      <c r="A146" s="28" t="s">
        <v>54</v>
      </c>
      <c r="E146" s="29" t="s">
        <v>49</v>
      </c>
      <c r="H146" s="49"/>
    </row>
    <row r="147" spans="1:18" ht="12.75" customHeight="1" x14ac:dyDescent="0.2">
      <c r="A147" s="5" t="s">
        <v>45</v>
      </c>
      <c r="B147" s="5"/>
      <c r="C147" s="32" t="s">
        <v>35</v>
      </c>
      <c r="D147" s="5"/>
      <c r="E147" s="20" t="s">
        <v>297</v>
      </c>
      <c r="F147" s="5"/>
      <c r="G147" s="5"/>
      <c r="H147" s="50"/>
      <c r="I147" s="33">
        <f>0+Q147</f>
        <v>0</v>
      </c>
      <c r="O147">
        <f>0+R147</f>
        <v>0</v>
      </c>
      <c r="Q147">
        <f>0+I148+I151</f>
        <v>0</v>
      </c>
      <c r="R147">
        <f>0+O148+O151</f>
        <v>0</v>
      </c>
    </row>
    <row r="148" spans="1:18" x14ac:dyDescent="0.2">
      <c r="A148" s="17" t="s">
        <v>47</v>
      </c>
      <c r="B148" s="22" t="s">
        <v>269</v>
      </c>
      <c r="C148" s="22" t="s">
        <v>304</v>
      </c>
      <c r="D148" s="17" t="s">
        <v>49</v>
      </c>
      <c r="E148" s="23" t="s">
        <v>305</v>
      </c>
      <c r="F148" s="24" t="s">
        <v>159</v>
      </c>
      <c r="G148" s="25">
        <v>10.7</v>
      </c>
      <c r="H148" s="48"/>
      <c r="I148" s="25">
        <f>ROUND(ROUND(H148,1)*ROUND(G148,1),1)</f>
        <v>0</v>
      </c>
      <c r="O148">
        <f>(I148*21)/100</f>
        <v>0</v>
      </c>
      <c r="P148" t="s">
        <v>27</v>
      </c>
    </row>
    <row r="149" spans="1:18" ht="25.5" x14ac:dyDescent="0.2">
      <c r="A149" s="26" t="s">
        <v>52</v>
      </c>
      <c r="E149" s="27" t="s">
        <v>306</v>
      </c>
      <c r="H149" s="49"/>
    </row>
    <row r="150" spans="1:18" x14ac:dyDescent="0.2">
      <c r="A150" s="30" t="s">
        <v>54</v>
      </c>
      <c r="E150" s="29" t="s">
        <v>49</v>
      </c>
      <c r="H150" s="49"/>
    </row>
    <row r="151" spans="1:18" x14ac:dyDescent="0.2">
      <c r="A151" s="17" t="s">
        <v>47</v>
      </c>
      <c r="B151" s="22" t="s">
        <v>289</v>
      </c>
      <c r="C151" s="22" t="s">
        <v>308</v>
      </c>
      <c r="D151" s="17" t="s">
        <v>49</v>
      </c>
      <c r="E151" s="23" t="s">
        <v>309</v>
      </c>
      <c r="F151" s="24" t="s">
        <v>159</v>
      </c>
      <c r="G151" s="25">
        <v>35</v>
      </c>
      <c r="H151" s="48"/>
      <c r="I151" s="25">
        <f>ROUND(ROUND(H151,1)*ROUND(G151,1),1)</f>
        <v>0</v>
      </c>
      <c r="O151">
        <f>(I151*21)/100</f>
        <v>0</v>
      </c>
      <c r="P151" t="s">
        <v>27</v>
      </c>
    </row>
    <row r="152" spans="1:18" ht="25.5" x14ac:dyDescent="0.2">
      <c r="A152" s="26" t="s">
        <v>52</v>
      </c>
      <c r="E152" s="27" t="s">
        <v>310</v>
      </c>
      <c r="H152" s="49"/>
    </row>
    <row r="153" spans="1:18" x14ac:dyDescent="0.2">
      <c r="A153" s="28" t="s">
        <v>54</v>
      </c>
      <c r="E153" s="29" t="s">
        <v>618</v>
      </c>
      <c r="H153" s="49"/>
    </row>
    <row r="154" spans="1:18" ht="12.75" customHeight="1" x14ac:dyDescent="0.2">
      <c r="A154" s="5" t="s">
        <v>45</v>
      </c>
      <c r="B154" s="5"/>
      <c r="C154" s="32" t="s">
        <v>37</v>
      </c>
      <c r="D154" s="5"/>
      <c r="E154" s="20" t="s">
        <v>312</v>
      </c>
      <c r="F154" s="5"/>
      <c r="G154" s="5"/>
      <c r="H154" s="50"/>
      <c r="I154" s="33">
        <f>0+Q154</f>
        <v>0</v>
      </c>
      <c r="O154">
        <f>0+R154</f>
        <v>0</v>
      </c>
      <c r="Q154">
        <f>0+I155+I158+I161+I164+I167+I170+I173+I176+I179+I182+I185+I188</f>
        <v>0</v>
      </c>
      <c r="R154">
        <f>0+O155+O158+O161+O164+O167+O170+O173+O176+O179+O182+O185+O188</f>
        <v>0</v>
      </c>
    </row>
    <row r="155" spans="1:18" x14ac:dyDescent="0.2">
      <c r="A155" s="17" t="s">
        <v>47</v>
      </c>
      <c r="B155" s="22" t="s">
        <v>293</v>
      </c>
      <c r="C155" s="22" t="s">
        <v>314</v>
      </c>
      <c r="D155" s="17" t="s">
        <v>49</v>
      </c>
      <c r="E155" s="23" t="s">
        <v>315</v>
      </c>
      <c r="F155" s="24" t="s">
        <v>110</v>
      </c>
      <c r="G155" s="25">
        <v>2.2000000000000002</v>
      </c>
      <c r="H155" s="48"/>
      <c r="I155" s="25">
        <f>ROUND(ROUND(H155,1)*ROUND(G155,1),1)</f>
        <v>0</v>
      </c>
      <c r="O155">
        <f>(I155*21)/100</f>
        <v>0</v>
      </c>
      <c r="P155" t="s">
        <v>27</v>
      </c>
    </row>
    <row r="156" spans="1:18" ht="25.5" x14ac:dyDescent="0.2">
      <c r="A156" s="26" t="s">
        <v>52</v>
      </c>
      <c r="E156" s="27" t="s">
        <v>316</v>
      </c>
      <c r="H156" s="49"/>
    </row>
    <row r="157" spans="1:18" x14ac:dyDescent="0.2">
      <c r="A157" s="30" t="s">
        <v>54</v>
      </c>
      <c r="E157" s="29" t="s">
        <v>581</v>
      </c>
      <c r="H157" s="49"/>
    </row>
    <row r="158" spans="1:18" x14ac:dyDescent="0.2">
      <c r="A158" s="17" t="s">
        <v>47</v>
      </c>
      <c r="B158" s="22" t="s">
        <v>298</v>
      </c>
      <c r="C158" s="22" t="s">
        <v>619</v>
      </c>
      <c r="D158" s="17" t="s">
        <v>49</v>
      </c>
      <c r="E158" s="23" t="s">
        <v>620</v>
      </c>
      <c r="F158" s="24" t="s">
        <v>110</v>
      </c>
      <c r="G158" s="25">
        <v>4.5</v>
      </c>
      <c r="H158" s="48"/>
      <c r="I158" s="25">
        <f>ROUND(ROUND(H158,1)*ROUND(G158,1),1)</f>
        <v>0</v>
      </c>
      <c r="O158">
        <f>(I158*21)/100</f>
        <v>0</v>
      </c>
      <c r="P158" t="s">
        <v>27</v>
      </c>
    </row>
    <row r="159" spans="1:18" ht="25.5" x14ac:dyDescent="0.2">
      <c r="A159" s="26" t="s">
        <v>52</v>
      </c>
      <c r="E159" s="27" t="s">
        <v>621</v>
      </c>
      <c r="H159" s="49"/>
    </row>
    <row r="160" spans="1:18" x14ac:dyDescent="0.2">
      <c r="A160" s="30" t="s">
        <v>54</v>
      </c>
      <c r="E160" s="29" t="s">
        <v>586</v>
      </c>
      <c r="H160" s="49"/>
    </row>
    <row r="161" spans="1:16" x14ac:dyDescent="0.2">
      <c r="A161" s="17" t="s">
        <v>47</v>
      </c>
      <c r="B161" s="22" t="s">
        <v>303</v>
      </c>
      <c r="C161" s="22" t="s">
        <v>622</v>
      </c>
      <c r="D161" s="17" t="s">
        <v>49</v>
      </c>
      <c r="E161" s="23" t="s">
        <v>623</v>
      </c>
      <c r="F161" s="24" t="s">
        <v>110</v>
      </c>
      <c r="G161" s="25">
        <v>23.5</v>
      </c>
      <c r="H161" s="48"/>
      <c r="I161" s="25">
        <f>ROUND(ROUND(H161,1)*ROUND(G161,1),1)</f>
        <v>0</v>
      </c>
      <c r="O161">
        <f>(I161*21)/100</f>
        <v>0</v>
      </c>
      <c r="P161" t="s">
        <v>27</v>
      </c>
    </row>
    <row r="162" spans="1:16" ht="25.5" x14ac:dyDescent="0.2">
      <c r="A162" s="26" t="s">
        <v>52</v>
      </c>
      <c r="E162" s="27" t="s">
        <v>624</v>
      </c>
      <c r="H162" s="49"/>
    </row>
    <row r="163" spans="1:16" x14ac:dyDescent="0.2">
      <c r="A163" s="30" t="s">
        <v>54</v>
      </c>
      <c r="E163" s="29" t="s">
        <v>625</v>
      </c>
      <c r="H163" s="49"/>
    </row>
    <row r="164" spans="1:16" x14ac:dyDescent="0.2">
      <c r="A164" s="17" t="s">
        <v>47</v>
      </c>
      <c r="B164" s="22" t="s">
        <v>307</v>
      </c>
      <c r="C164" s="22" t="s">
        <v>322</v>
      </c>
      <c r="D164" s="17" t="s">
        <v>49</v>
      </c>
      <c r="E164" s="23" t="s">
        <v>323</v>
      </c>
      <c r="F164" s="24" t="s">
        <v>110</v>
      </c>
      <c r="G164" s="25">
        <v>259.10000000000002</v>
      </c>
      <c r="H164" s="48"/>
      <c r="I164" s="25">
        <f>ROUND(ROUND(H164,1)*ROUND(G164,1),1)</f>
        <v>0</v>
      </c>
      <c r="O164">
        <f>(I164*21)/100</f>
        <v>0</v>
      </c>
      <c r="P164" t="s">
        <v>27</v>
      </c>
    </row>
    <row r="165" spans="1:16" ht="25.5" x14ac:dyDescent="0.2">
      <c r="A165" s="26" t="s">
        <v>52</v>
      </c>
      <c r="E165" s="27" t="s">
        <v>324</v>
      </c>
      <c r="H165" s="49"/>
    </row>
    <row r="166" spans="1:16" x14ac:dyDescent="0.2">
      <c r="A166" s="30" t="s">
        <v>54</v>
      </c>
      <c r="E166" s="29" t="s">
        <v>587</v>
      </c>
      <c r="H166" s="49"/>
    </row>
    <row r="167" spans="1:16" x14ac:dyDescent="0.2">
      <c r="A167" s="17" t="s">
        <v>47</v>
      </c>
      <c r="B167" s="22" t="s">
        <v>313</v>
      </c>
      <c r="C167" s="22" t="s">
        <v>626</v>
      </c>
      <c r="D167" s="17" t="s">
        <v>49</v>
      </c>
      <c r="E167" s="23" t="s">
        <v>627</v>
      </c>
      <c r="F167" s="24" t="s">
        <v>110</v>
      </c>
      <c r="G167" s="25">
        <v>4.5</v>
      </c>
      <c r="H167" s="48"/>
      <c r="I167" s="25">
        <f>ROUND(ROUND(H167,1)*ROUND(G167,1),1)</f>
        <v>0</v>
      </c>
      <c r="O167">
        <f>(I167*21)/100</f>
        <v>0</v>
      </c>
      <c r="P167" t="s">
        <v>27</v>
      </c>
    </row>
    <row r="168" spans="1:16" ht="25.5" x14ac:dyDescent="0.2">
      <c r="A168" s="26" t="s">
        <v>52</v>
      </c>
      <c r="E168" s="27" t="s">
        <v>628</v>
      </c>
      <c r="H168" s="49"/>
    </row>
    <row r="169" spans="1:16" x14ac:dyDescent="0.2">
      <c r="A169" s="30" t="s">
        <v>54</v>
      </c>
      <c r="E169" s="29" t="s">
        <v>629</v>
      </c>
      <c r="H169" s="49"/>
    </row>
    <row r="170" spans="1:16" x14ac:dyDescent="0.2">
      <c r="A170" s="17" t="s">
        <v>47</v>
      </c>
      <c r="B170" s="22" t="s">
        <v>317</v>
      </c>
      <c r="C170" s="22" t="s">
        <v>326</v>
      </c>
      <c r="D170" s="17" t="s">
        <v>49</v>
      </c>
      <c r="E170" s="23" t="s">
        <v>327</v>
      </c>
      <c r="F170" s="24" t="s">
        <v>110</v>
      </c>
      <c r="G170" s="25">
        <v>355</v>
      </c>
      <c r="H170" s="48"/>
      <c r="I170" s="25">
        <f>ROUND(ROUND(H170,1)*ROUND(G170,1),1)</f>
        <v>0</v>
      </c>
      <c r="O170">
        <f>(I170*21)/100</f>
        <v>0</v>
      </c>
      <c r="P170" t="s">
        <v>27</v>
      </c>
    </row>
    <row r="171" spans="1:16" ht="38.25" x14ac:dyDescent="0.2">
      <c r="A171" s="26" t="s">
        <v>52</v>
      </c>
      <c r="E171" s="27" t="s">
        <v>328</v>
      </c>
      <c r="H171" s="49"/>
    </row>
    <row r="172" spans="1:16" ht="25.5" x14ac:dyDescent="0.2">
      <c r="A172" s="30" t="s">
        <v>54</v>
      </c>
      <c r="E172" s="29" t="s">
        <v>630</v>
      </c>
      <c r="H172" s="49"/>
    </row>
    <row r="173" spans="1:16" ht="25.5" x14ac:dyDescent="0.2">
      <c r="A173" s="17" t="s">
        <v>47</v>
      </c>
      <c r="B173" s="22" t="s">
        <v>321</v>
      </c>
      <c r="C173" s="22" t="s">
        <v>331</v>
      </c>
      <c r="D173" s="17" t="s">
        <v>49</v>
      </c>
      <c r="E173" s="23" t="s">
        <v>332</v>
      </c>
      <c r="F173" s="24" t="s">
        <v>110</v>
      </c>
      <c r="G173" s="25">
        <v>350.8</v>
      </c>
      <c r="H173" s="48"/>
      <c r="I173" s="25">
        <f>ROUND(ROUND(H173,1)*ROUND(G173,1),1)</f>
        <v>0</v>
      </c>
      <c r="O173">
        <f>(I173*21)/100</f>
        <v>0</v>
      </c>
      <c r="P173" t="s">
        <v>27</v>
      </c>
    </row>
    <row r="174" spans="1:16" ht="25.5" x14ac:dyDescent="0.2">
      <c r="A174" s="26" t="s">
        <v>52</v>
      </c>
      <c r="E174" s="27" t="s">
        <v>333</v>
      </c>
      <c r="H174" s="49"/>
    </row>
    <row r="175" spans="1:16" x14ac:dyDescent="0.2">
      <c r="A175" s="30" t="s">
        <v>54</v>
      </c>
      <c r="E175" s="29" t="s">
        <v>589</v>
      </c>
      <c r="H175" s="49"/>
    </row>
    <row r="176" spans="1:16" ht="25.5" x14ac:dyDescent="0.2">
      <c r="A176" s="17" t="s">
        <v>47</v>
      </c>
      <c r="B176" s="22" t="s">
        <v>325</v>
      </c>
      <c r="C176" s="22" t="s">
        <v>336</v>
      </c>
      <c r="D176" s="17" t="s">
        <v>49</v>
      </c>
      <c r="E176" s="23" t="s">
        <v>337</v>
      </c>
      <c r="F176" s="24" t="s">
        <v>110</v>
      </c>
      <c r="G176" s="25">
        <v>4.2</v>
      </c>
      <c r="H176" s="48"/>
      <c r="I176" s="25">
        <f>ROUND(ROUND(H176,1)*ROUND(G176,1),1)</f>
        <v>0</v>
      </c>
      <c r="O176">
        <f>(I176*21)/100</f>
        <v>0</v>
      </c>
      <c r="P176" t="s">
        <v>27</v>
      </c>
    </row>
    <row r="177" spans="1:18" ht="25.5" x14ac:dyDescent="0.2">
      <c r="A177" s="26" t="s">
        <v>52</v>
      </c>
      <c r="E177" s="27" t="s">
        <v>338</v>
      </c>
      <c r="H177" s="49"/>
    </row>
    <row r="178" spans="1:18" x14ac:dyDescent="0.2">
      <c r="A178" s="30" t="s">
        <v>54</v>
      </c>
      <c r="E178" s="29" t="s">
        <v>592</v>
      </c>
      <c r="H178" s="49"/>
    </row>
    <row r="179" spans="1:18" ht="25.5" x14ac:dyDescent="0.2">
      <c r="A179" s="17" t="s">
        <v>47</v>
      </c>
      <c r="B179" s="22" t="s">
        <v>330</v>
      </c>
      <c r="C179" s="22" t="s">
        <v>340</v>
      </c>
      <c r="D179" s="17" t="s">
        <v>49</v>
      </c>
      <c r="E179" s="23" t="s">
        <v>341</v>
      </c>
      <c r="F179" s="24" t="s">
        <v>110</v>
      </c>
      <c r="G179" s="25">
        <v>4.4000000000000004</v>
      </c>
      <c r="H179" s="48"/>
      <c r="I179" s="25">
        <f>ROUND(ROUND(H179,1)*ROUND(G179,1),1)</f>
        <v>0</v>
      </c>
      <c r="O179">
        <f>(I179*21)/100</f>
        <v>0</v>
      </c>
      <c r="P179" t="s">
        <v>27</v>
      </c>
    </row>
    <row r="180" spans="1:18" ht="25.5" x14ac:dyDescent="0.2">
      <c r="A180" s="26" t="s">
        <v>52</v>
      </c>
      <c r="E180" s="27" t="s">
        <v>342</v>
      </c>
      <c r="H180" s="49"/>
    </row>
    <row r="181" spans="1:18" x14ac:dyDescent="0.2">
      <c r="A181" s="30" t="s">
        <v>54</v>
      </c>
      <c r="E181" s="29" t="s">
        <v>631</v>
      </c>
      <c r="H181" s="49"/>
    </row>
    <row r="182" spans="1:18" ht="25.5" x14ac:dyDescent="0.2">
      <c r="A182" s="17" t="s">
        <v>47</v>
      </c>
      <c r="B182" s="22" t="s">
        <v>335</v>
      </c>
      <c r="C182" s="22" t="s">
        <v>345</v>
      </c>
      <c r="D182" s="17" t="s">
        <v>49</v>
      </c>
      <c r="E182" s="23" t="s">
        <v>346</v>
      </c>
      <c r="F182" s="24" t="s">
        <v>110</v>
      </c>
      <c r="G182" s="25">
        <v>256.89999999999998</v>
      </c>
      <c r="H182" s="48"/>
      <c r="I182" s="25">
        <f>ROUND(ROUND(H182,1)*ROUND(G182,1),1)</f>
        <v>0</v>
      </c>
      <c r="O182">
        <f>(I182*21)/100</f>
        <v>0</v>
      </c>
      <c r="P182" t="s">
        <v>27</v>
      </c>
    </row>
    <row r="183" spans="1:18" ht="25.5" x14ac:dyDescent="0.2">
      <c r="A183" s="26" t="s">
        <v>52</v>
      </c>
      <c r="E183" s="27" t="s">
        <v>347</v>
      </c>
      <c r="H183" s="49"/>
    </row>
    <row r="184" spans="1:18" x14ac:dyDescent="0.2">
      <c r="A184" s="30" t="s">
        <v>54</v>
      </c>
      <c r="E184" s="29" t="s">
        <v>632</v>
      </c>
      <c r="H184" s="49"/>
    </row>
    <row r="185" spans="1:18" x14ac:dyDescent="0.2">
      <c r="A185" s="17" t="s">
        <v>47</v>
      </c>
      <c r="B185" s="22" t="s">
        <v>339</v>
      </c>
      <c r="C185" s="22" t="s">
        <v>633</v>
      </c>
      <c r="D185" s="17" t="s">
        <v>49</v>
      </c>
      <c r="E185" s="23" t="s">
        <v>634</v>
      </c>
      <c r="F185" s="24" t="s">
        <v>110</v>
      </c>
      <c r="G185" s="25">
        <v>23.5</v>
      </c>
      <c r="H185" s="48"/>
      <c r="I185" s="25">
        <f>ROUND(ROUND(H185,1)*ROUND(G185,1),1)</f>
        <v>0</v>
      </c>
      <c r="O185">
        <f>(I185*21)/100</f>
        <v>0</v>
      </c>
      <c r="P185" t="s">
        <v>27</v>
      </c>
    </row>
    <row r="186" spans="1:18" ht="38.25" x14ac:dyDescent="0.2">
      <c r="A186" s="26" t="s">
        <v>52</v>
      </c>
      <c r="E186" s="27" t="s">
        <v>635</v>
      </c>
      <c r="H186" s="49"/>
    </row>
    <row r="187" spans="1:18" x14ac:dyDescent="0.2">
      <c r="A187" s="30" t="s">
        <v>54</v>
      </c>
      <c r="E187" s="29" t="s">
        <v>625</v>
      </c>
      <c r="H187" s="49"/>
    </row>
    <row r="188" spans="1:18" x14ac:dyDescent="0.2">
      <c r="A188" s="17" t="s">
        <v>222</v>
      </c>
      <c r="B188" s="22" t="s">
        <v>344</v>
      </c>
      <c r="C188" s="22" t="s">
        <v>636</v>
      </c>
      <c r="D188" s="17" t="s">
        <v>49</v>
      </c>
      <c r="E188" s="23" t="s">
        <v>637</v>
      </c>
      <c r="F188" s="24" t="s">
        <v>383</v>
      </c>
      <c r="G188" s="25">
        <v>1</v>
      </c>
      <c r="H188" s="48"/>
      <c r="I188" s="25">
        <f>ROUND(ROUND(H188,1)*ROUND(G188,1),1)</f>
        <v>0</v>
      </c>
      <c r="O188">
        <f>(I188*21)/100</f>
        <v>0</v>
      </c>
      <c r="P188" t="s">
        <v>27</v>
      </c>
    </row>
    <row r="189" spans="1:18" x14ac:dyDescent="0.2">
      <c r="A189" s="26" t="s">
        <v>52</v>
      </c>
      <c r="E189" s="27" t="s">
        <v>638</v>
      </c>
      <c r="H189" s="49"/>
    </row>
    <row r="190" spans="1:18" x14ac:dyDescent="0.2">
      <c r="A190" s="28" t="s">
        <v>54</v>
      </c>
      <c r="E190" s="29" t="s">
        <v>49</v>
      </c>
      <c r="H190" s="49"/>
    </row>
    <row r="191" spans="1:18" ht="12.75" customHeight="1" x14ac:dyDescent="0.2">
      <c r="A191" s="5" t="s">
        <v>45</v>
      </c>
      <c r="B191" s="5"/>
      <c r="C191" s="32" t="s">
        <v>66</v>
      </c>
      <c r="D191" s="5"/>
      <c r="E191" s="20" t="s">
        <v>365</v>
      </c>
      <c r="F191" s="5"/>
      <c r="G191" s="5"/>
      <c r="H191" s="50"/>
      <c r="I191" s="33">
        <f>0+Q191</f>
        <v>0</v>
      </c>
      <c r="O191">
        <f>0+R191</f>
        <v>0</v>
      </c>
      <c r="Q191">
        <f>0+I192</f>
        <v>0</v>
      </c>
      <c r="R191">
        <f>0+O192</f>
        <v>0</v>
      </c>
    </row>
    <row r="192" spans="1:18" x14ac:dyDescent="0.2">
      <c r="A192" s="17" t="s">
        <v>47</v>
      </c>
      <c r="B192" s="22" t="s">
        <v>349</v>
      </c>
      <c r="C192" s="22" t="s">
        <v>367</v>
      </c>
      <c r="D192" s="17" t="s">
        <v>49</v>
      </c>
      <c r="E192" s="23" t="s">
        <v>368</v>
      </c>
      <c r="F192" s="24" t="s">
        <v>140</v>
      </c>
      <c r="G192" s="25">
        <v>301.10000000000002</v>
      </c>
      <c r="H192" s="48"/>
      <c r="I192" s="25">
        <f>ROUND(ROUND(H192,1)*ROUND(G192,1),1)</f>
        <v>0</v>
      </c>
      <c r="O192">
        <f>(I192*21)/100</f>
        <v>0</v>
      </c>
      <c r="P192" t="s">
        <v>27</v>
      </c>
    </row>
    <row r="193" spans="1:18" x14ac:dyDescent="0.2">
      <c r="A193" s="26" t="s">
        <v>52</v>
      </c>
      <c r="E193" s="27" t="s">
        <v>369</v>
      </c>
      <c r="H193" s="49"/>
    </row>
    <row r="194" spans="1:18" x14ac:dyDescent="0.2">
      <c r="A194" s="28" t="s">
        <v>54</v>
      </c>
      <c r="E194" s="29" t="s">
        <v>639</v>
      </c>
      <c r="H194" s="49"/>
    </row>
    <row r="195" spans="1:18" ht="12.75" customHeight="1" x14ac:dyDescent="0.2">
      <c r="A195" s="5" t="s">
        <v>45</v>
      </c>
      <c r="B195" s="5"/>
      <c r="C195" s="32" t="s">
        <v>69</v>
      </c>
      <c r="D195" s="5"/>
      <c r="E195" s="20" t="s">
        <v>371</v>
      </c>
      <c r="F195" s="5"/>
      <c r="G195" s="5"/>
      <c r="H195" s="50"/>
      <c r="I195" s="33">
        <f>0+Q195</f>
        <v>0</v>
      </c>
      <c r="O195">
        <f>0+R195</f>
        <v>0</v>
      </c>
      <c r="Q195">
        <f>0+I196+I199+I202+I205+I208+I211+I214+I217+I220+I223+I226+I229+I232+I235+I238+I241+I244+I247+I250+I253+I256+I259+I262+I265+I268+I271</f>
        <v>0</v>
      </c>
      <c r="R195">
        <f>0+O196+O199+O202+O205+O208+O211+O214+O217+O220+O223+O226+O229+O232+O235+O238+O241+O244+O247+O250+O253+O256+O259+O262+O265+O268+O271</f>
        <v>0</v>
      </c>
    </row>
    <row r="196" spans="1:18" ht="25.5" x14ac:dyDescent="0.2">
      <c r="A196" s="17" t="s">
        <v>47</v>
      </c>
      <c r="B196" s="22" t="s">
        <v>353</v>
      </c>
      <c r="C196" s="22" t="s">
        <v>373</v>
      </c>
      <c r="D196" s="17" t="s">
        <v>49</v>
      </c>
      <c r="E196" s="23" t="s">
        <v>374</v>
      </c>
      <c r="F196" s="24" t="s">
        <v>140</v>
      </c>
      <c r="G196" s="25">
        <v>288.7</v>
      </c>
      <c r="H196" s="48"/>
      <c r="I196" s="25">
        <f>ROUND(ROUND(H196,1)*ROUND(G196,1),1)</f>
        <v>0</v>
      </c>
      <c r="O196">
        <f>(I196*21)/100</f>
        <v>0</v>
      </c>
      <c r="P196" t="s">
        <v>27</v>
      </c>
    </row>
    <row r="197" spans="1:18" ht="25.5" x14ac:dyDescent="0.2">
      <c r="A197" s="26" t="s">
        <v>52</v>
      </c>
      <c r="E197" s="27" t="s">
        <v>375</v>
      </c>
      <c r="H197" s="49"/>
    </row>
    <row r="198" spans="1:18" x14ac:dyDescent="0.2">
      <c r="A198" s="30" t="s">
        <v>54</v>
      </c>
      <c r="E198" s="29" t="s">
        <v>49</v>
      </c>
      <c r="H198" s="49"/>
    </row>
    <row r="199" spans="1:18" ht="25.5" x14ac:dyDescent="0.2">
      <c r="A199" s="17" t="s">
        <v>222</v>
      </c>
      <c r="B199" s="22" t="s">
        <v>358</v>
      </c>
      <c r="C199" s="22" t="s">
        <v>377</v>
      </c>
      <c r="D199" s="17" t="s">
        <v>49</v>
      </c>
      <c r="E199" s="23" t="s">
        <v>378</v>
      </c>
      <c r="F199" s="24" t="s">
        <v>140</v>
      </c>
      <c r="G199" s="25">
        <v>288.7</v>
      </c>
      <c r="H199" s="48"/>
      <c r="I199" s="25">
        <f>ROUND(ROUND(H199,1)*ROUND(G199,1),1)</f>
        <v>0</v>
      </c>
      <c r="O199">
        <f>(I199*21)/100</f>
        <v>0</v>
      </c>
      <c r="P199" t="s">
        <v>27</v>
      </c>
    </row>
    <row r="200" spans="1:18" x14ac:dyDescent="0.2">
      <c r="A200" s="26" t="s">
        <v>52</v>
      </c>
      <c r="E200" s="27" t="s">
        <v>379</v>
      </c>
      <c r="H200" s="49"/>
    </row>
    <row r="201" spans="1:18" x14ac:dyDescent="0.2">
      <c r="A201" s="30" t="s">
        <v>54</v>
      </c>
      <c r="E201" s="29" t="s">
        <v>49</v>
      </c>
      <c r="H201" s="49"/>
    </row>
    <row r="202" spans="1:18" ht="25.5" x14ac:dyDescent="0.2">
      <c r="A202" s="17" t="s">
        <v>47</v>
      </c>
      <c r="B202" s="22" t="s">
        <v>361</v>
      </c>
      <c r="C202" s="22" t="s">
        <v>381</v>
      </c>
      <c r="D202" s="17" t="s">
        <v>49</v>
      </c>
      <c r="E202" s="23" t="s">
        <v>382</v>
      </c>
      <c r="F202" s="24" t="s">
        <v>383</v>
      </c>
      <c r="G202" s="25">
        <v>7</v>
      </c>
      <c r="H202" s="48"/>
      <c r="I202" s="25">
        <f>ROUND(ROUND(H202,1)*ROUND(G202,1),1)</f>
        <v>0</v>
      </c>
      <c r="O202">
        <f>(I202*21)/100</f>
        <v>0</v>
      </c>
      <c r="P202" t="s">
        <v>27</v>
      </c>
    </row>
    <row r="203" spans="1:18" ht="25.5" x14ac:dyDescent="0.2">
      <c r="A203" s="26" t="s">
        <v>52</v>
      </c>
      <c r="E203" s="27" t="s">
        <v>384</v>
      </c>
      <c r="H203" s="49"/>
    </row>
    <row r="204" spans="1:18" x14ac:dyDescent="0.2">
      <c r="A204" s="30" t="s">
        <v>54</v>
      </c>
      <c r="E204" s="29" t="s">
        <v>49</v>
      </c>
      <c r="H204" s="49"/>
    </row>
    <row r="205" spans="1:18" ht="25.5" x14ac:dyDescent="0.2">
      <c r="A205" s="17" t="s">
        <v>222</v>
      </c>
      <c r="B205" s="22" t="s">
        <v>366</v>
      </c>
      <c r="C205" s="22" t="s">
        <v>386</v>
      </c>
      <c r="D205" s="17" t="s">
        <v>49</v>
      </c>
      <c r="E205" s="23" t="s">
        <v>387</v>
      </c>
      <c r="F205" s="24" t="s">
        <v>383</v>
      </c>
      <c r="G205" s="25">
        <v>7</v>
      </c>
      <c r="H205" s="48"/>
      <c r="I205" s="25">
        <f>ROUND(ROUND(H205,1)*ROUND(G205,1),1)</f>
        <v>0</v>
      </c>
      <c r="O205">
        <f>(I205*21)/100</f>
        <v>0</v>
      </c>
      <c r="P205" t="s">
        <v>27</v>
      </c>
    </row>
    <row r="206" spans="1:18" x14ac:dyDescent="0.2">
      <c r="A206" s="26" t="s">
        <v>52</v>
      </c>
      <c r="E206" s="27" t="s">
        <v>388</v>
      </c>
      <c r="H206" s="49"/>
    </row>
    <row r="207" spans="1:18" x14ac:dyDescent="0.2">
      <c r="A207" s="30" t="s">
        <v>54</v>
      </c>
      <c r="E207" s="29" t="s">
        <v>49</v>
      </c>
      <c r="H207" s="49"/>
    </row>
    <row r="208" spans="1:18" ht="25.5" x14ac:dyDescent="0.2">
      <c r="A208" s="17" t="s">
        <v>47</v>
      </c>
      <c r="B208" s="22" t="s">
        <v>372</v>
      </c>
      <c r="C208" s="22" t="s">
        <v>390</v>
      </c>
      <c r="D208" s="17" t="s">
        <v>49</v>
      </c>
      <c r="E208" s="23" t="s">
        <v>391</v>
      </c>
      <c r="F208" s="24" t="s">
        <v>383</v>
      </c>
      <c r="G208" s="25">
        <v>24</v>
      </c>
      <c r="H208" s="48"/>
      <c r="I208" s="25">
        <f>ROUND(ROUND(H208,1)*ROUND(G208,1),1)</f>
        <v>0</v>
      </c>
      <c r="O208">
        <f>(I208*21)/100</f>
        <v>0</v>
      </c>
      <c r="P208" t="s">
        <v>27</v>
      </c>
    </row>
    <row r="209" spans="1:16" ht="25.5" x14ac:dyDescent="0.2">
      <c r="A209" s="26" t="s">
        <v>52</v>
      </c>
      <c r="E209" s="27" t="s">
        <v>392</v>
      </c>
      <c r="H209" s="49"/>
    </row>
    <row r="210" spans="1:16" x14ac:dyDescent="0.2">
      <c r="A210" s="30" t="s">
        <v>54</v>
      </c>
      <c r="E210" s="29" t="s">
        <v>640</v>
      </c>
      <c r="H210" s="49"/>
    </row>
    <row r="211" spans="1:16" ht="25.5" x14ac:dyDescent="0.2">
      <c r="A211" s="17" t="s">
        <v>222</v>
      </c>
      <c r="B211" s="22" t="s">
        <v>376</v>
      </c>
      <c r="C211" s="22" t="s">
        <v>395</v>
      </c>
      <c r="D211" s="17" t="s">
        <v>49</v>
      </c>
      <c r="E211" s="23" t="s">
        <v>396</v>
      </c>
      <c r="F211" s="24" t="s">
        <v>383</v>
      </c>
      <c r="G211" s="25">
        <v>12</v>
      </c>
      <c r="H211" s="48"/>
      <c r="I211" s="25">
        <f>ROUND(ROUND(H211,1)*ROUND(G211,1),1)</f>
        <v>0</v>
      </c>
      <c r="O211">
        <f>(I211*21)/100</f>
        <v>0</v>
      </c>
      <c r="P211" t="s">
        <v>27</v>
      </c>
    </row>
    <row r="212" spans="1:16" x14ac:dyDescent="0.2">
      <c r="A212" s="26" t="s">
        <v>52</v>
      </c>
      <c r="E212" s="27" t="s">
        <v>397</v>
      </c>
      <c r="H212" s="49"/>
    </row>
    <row r="213" spans="1:16" x14ac:dyDescent="0.2">
      <c r="A213" s="30" t="s">
        <v>54</v>
      </c>
      <c r="E213" s="29" t="s">
        <v>49</v>
      </c>
      <c r="H213" s="49"/>
    </row>
    <row r="214" spans="1:16" ht="25.5" x14ac:dyDescent="0.2">
      <c r="A214" s="17" t="s">
        <v>222</v>
      </c>
      <c r="B214" s="22" t="s">
        <v>380</v>
      </c>
      <c r="C214" s="22" t="s">
        <v>399</v>
      </c>
      <c r="D214" s="17" t="s">
        <v>49</v>
      </c>
      <c r="E214" s="23" t="s">
        <v>400</v>
      </c>
      <c r="F214" s="24" t="s">
        <v>383</v>
      </c>
      <c r="G214" s="25">
        <v>12</v>
      </c>
      <c r="H214" s="48"/>
      <c r="I214" s="25">
        <f>ROUND(ROUND(H214,1)*ROUND(G214,1),1)</f>
        <v>0</v>
      </c>
      <c r="O214">
        <f>(I214*21)/100</f>
        <v>0</v>
      </c>
      <c r="P214" t="s">
        <v>27</v>
      </c>
    </row>
    <row r="215" spans="1:16" x14ac:dyDescent="0.2">
      <c r="A215" s="26" t="s">
        <v>52</v>
      </c>
      <c r="E215" s="27" t="s">
        <v>401</v>
      </c>
      <c r="H215" s="49"/>
    </row>
    <row r="216" spans="1:16" x14ac:dyDescent="0.2">
      <c r="A216" s="30" t="s">
        <v>54</v>
      </c>
      <c r="E216" s="29" t="s">
        <v>49</v>
      </c>
      <c r="H216" s="49"/>
    </row>
    <row r="217" spans="1:16" x14ac:dyDescent="0.2">
      <c r="A217" s="17" t="s">
        <v>47</v>
      </c>
      <c r="B217" s="22" t="s">
        <v>385</v>
      </c>
      <c r="C217" s="22" t="s">
        <v>403</v>
      </c>
      <c r="D217" s="17" t="s">
        <v>404</v>
      </c>
      <c r="E217" s="23" t="s">
        <v>405</v>
      </c>
      <c r="F217" s="24" t="s">
        <v>140</v>
      </c>
      <c r="G217" s="25">
        <v>157.80000000000001</v>
      </c>
      <c r="H217" s="48"/>
      <c r="I217" s="25">
        <f>ROUND(ROUND(H217,1)*ROUND(G217,1),1)</f>
        <v>0</v>
      </c>
      <c r="O217">
        <f>(I217*21)/100</f>
        <v>0</v>
      </c>
      <c r="P217" t="s">
        <v>27</v>
      </c>
    </row>
    <row r="218" spans="1:16" x14ac:dyDescent="0.2">
      <c r="A218" s="26" t="s">
        <v>52</v>
      </c>
      <c r="E218" s="27" t="s">
        <v>406</v>
      </c>
      <c r="H218" s="49"/>
    </row>
    <row r="219" spans="1:16" x14ac:dyDescent="0.2">
      <c r="A219" s="30" t="s">
        <v>54</v>
      </c>
      <c r="E219" s="29" t="s">
        <v>641</v>
      </c>
      <c r="H219" s="49"/>
    </row>
    <row r="220" spans="1:16" x14ac:dyDescent="0.2">
      <c r="A220" s="17" t="s">
        <v>222</v>
      </c>
      <c r="B220" s="22" t="s">
        <v>389</v>
      </c>
      <c r="C220" s="22" t="s">
        <v>409</v>
      </c>
      <c r="D220" s="17" t="s">
        <v>49</v>
      </c>
      <c r="E220" s="23" t="s">
        <v>410</v>
      </c>
      <c r="F220" s="24" t="s">
        <v>140</v>
      </c>
      <c r="G220" s="25">
        <v>157.80000000000001</v>
      </c>
      <c r="H220" s="48"/>
      <c r="I220" s="25">
        <f>ROUND(ROUND(H220,1)*ROUND(G220,1),1)</f>
        <v>0</v>
      </c>
      <c r="O220">
        <f>(I220*21)/100</f>
        <v>0</v>
      </c>
      <c r="P220" t="s">
        <v>27</v>
      </c>
    </row>
    <row r="221" spans="1:16" x14ac:dyDescent="0.2">
      <c r="A221" s="26" t="s">
        <v>52</v>
      </c>
      <c r="E221" s="27" t="s">
        <v>411</v>
      </c>
      <c r="H221" s="49"/>
    </row>
    <row r="222" spans="1:16" x14ac:dyDescent="0.2">
      <c r="A222" s="30" t="s">
        <v>54</v>
      </c>
      <c r="E222" s="29" t="s">
        <v>49</v>
      </c>
      <c r="H222" s="49"/>
    </row>
    <row r="223" spans="1:16" ht="25.5" x14ac:dyDescent="0.2">
      <c r="A223" s="17" t="s">
        <v>47</v>
      </c>
      <c r="B223" s="22" t="s">
        <v>394</v>
      </c>
      <c r="C223" s="22" t="s">
        <v>413</v>
      </c>
      <c r="D223" s="17" t="s">
        <v>49</v>
      </c>
      <c r="E223" s="23" t="s">
        <v>414</v>
      </c>
      <c r="F223" s="24" t="s">
        <v>383</v>
      </c>
      <c r="G223" s="25">
        <v>12</v>
      </c>
      <c r="H223" s="48"/>
      <c r="I223" s="25">
        <f>ROUND(ROUND(H223,1)*ROUND(G223,1),1)</f>
        <v>0</v>
      </c>
      <c r="O223">
        <f>(I223*21)/100</f>
        <v>0</v>
      </c>
      <c r="P223" t="s">
        <v>27</v>
      </c>
    </row>
    <row r="224" spans="1:16" ht="25.5" x14ac:dyDescent="0.2">
      <c r="A224" s="26" t="s">
        <v>52</v>
      </c>
      <c r="E224" s="27" t="s">
        <v>415</v>
      </c>
      <c r="H224" s="49"/>
    </row>
    <row r="225" spans="1:16" x14ac:dyDescent="0.2">
      <c r="A225" s="30" t="s">
        <v>54</v>
      </c>
      <c r="E225" s="29" t="s">
        <v>49</v>
      </c>
      <c r="H225" s="49"/>
    </row>
    <row r="226" spans="1:16" x14ac:dyDescent="0.2">
      <c r="A226" s="17" t="s">
        <v>222</v>
      </c>
      <c r="B226" s="22" t="s">
        <v>398</v>
      </c>
      <c r="C226" s="22" t="s">
        <v>421</v>
      </c>
      <c r="D226" s="17" t="s">
        <v>49</v>
      </c>
      <c r="E226" s="23" t="s">
        <v>422</v>
      </c>
      <c r="F226" s="24" t="s">
        <v>383</v>
      </c>
      <c r="G226" s="25">
        <v>12</v>
      </c>
      <c r="H226" s="48"/>
      <c r="I226" s="25">
        <f>ROUND(ROUND(H226,1)*ROUND(G226,1),1)</f>
        <v>0</v>
      </c>
      <c r="O226">
        <f>(I226*21)/100</f>
        <v>0</v>
      </c>
      <c r="P226" t="s">
        <v>27</v>
      </c>
    </row>
    <row r="227" spans="1:16" x14ac:dyDescent="0.2">
      <c r="A227" s="26" t="s">
        <v>52</v>
      </c>
      <c r="E227" s="27" t="s">
        <v>423</v>
      </c>
      <c r="H227" s="49"/>
    </row>
    <row r="228" spans="1:16" x14ac:dyDescent="0.2">
      <c r="A228" s="30" t="s">
        <v>54</v>
      </c>
      <c r="E228" s="29" t="s">
        <v>49</v>
      </c>
      <c r="H228" s="49"/>
    </row>
    <row r="229" spans="1:16" x14ac:dyDescent="0.2">
      <c r="A229" s="17" t="s">
        <v>222</v>
      </c>
      <c r="B229" s="22" t="s">
        <v>402</v>
      </c>
      <c r="C229" s="22" t="s">
        <v>425</v>
      </c>
      <c r="D229" s="17" t="s">
        <v>49</v>
      </c>
      <c r="E229" s="23" t="s">
        <v>426</v>
      </c>
      <c r="F229" s="24" t="s">
        <v>383</v>
      </c>
      <c r="G229" s="25">
        <v>10</v>
      </c>
      <c r="H229" s="48"/>
      <c r="I229" s="25">
        <f>ROUND(ROUND(H229,1)*ROUND(G229,1),1)</f>
        <v>0</v>
      </c>
      <c r="O229">
        <f>(I229*21)/100</f>
        <v>0</v>
      </c>
      <c r="P229" t="s">
        <v>27</v>
      </c>
    </row>
    <row r="230" spans="1:16" x14ac:dyDescent="0.2">
      <c r="A230" s="26" t="s">
        <v>52</v>
      </c>
      <c r="E230" s="27" t="s">
        <v>427</v>
      </c>
      <c r="H230" s="49"/>
    </row>
    <row r="231" spans="1:16" x14ac:dyDescent="0.2">
      <c r="A231" s="30" t="s">
        <v>54</v>
      </c>
      <c r="E231" s="29" t="s">
        <v>49</v>
      </c>
      <c r="H231" s="49"/>
    </row>
    <row r="232" spans="1:16" x14ac:dyDescent="0.2">
      <c r="A232" s="17" t="s">
        <v>222</v>
      </c>
      <c r="B232" s="22" t="s">
        <v>408</v>
      </c>
      <c r="C232" s="22" t="s">
        <v>429</v>
      </c>
      <c r="D232" s="17" t="s">
        <v>49</v>
      </c>
      <c r="E232" s="23" t="s">
        <v>430</v>
      </c>
      <c r="F232" s="24" t="s">
        <v>383</v>
      </c>
      <c r="G232" s="25">
        <v>8</v>
      </c>
      <c r="H232" s="48"/>
      <c r="I232" s="25">
        <f>ROUND(ROUND(H232,1)*ROUND(G232,1),1)</f>
        <v>0</v>
      </c>
      <c r="O232">
        <f>(I232*21)/100</f>
        <v>0</v>
      </c>
      <c r="P232" t="s">
        <v>27</v>
      </c>
    </row>
    <row r="233" spans="1:16" x14ac:dyDescent="0.2">
      <c r="A233" s="26" t="s">
        <v>52</v>
      </c>
      <c r="E233" s="27" t="s">
        <v>427</v>
      </c>
      <c r="H233" s="49"/>
    </row>
    <row r="234" spans="1:16" x14ac:dyDescent="0.2">
      <c r="A234" s="30" t="s">
        <v>54</v>
      </c>
      <c r="E234" s="29" t="s">
        <v>49</v>
      </c>
      <c r="H234" s="49"/>
    </row>
    <row r="235" spans="1:16" x14ac:dyDescent="0.2">
      <c r="A235" s="17" t="s">
        <v>222</v>
      </c>
      <c r="B235" s="22" t="s">
        <v>412</v>
      </c>
      <c r="C235" s="22" t="s">
        <v>432</v>
      </c>
      <c r="D235" s="17" t="s">
        <v>49</v>
      </c>
      <c r="E235" s="23" t="s">
        <v>433</v>
      </c>
      <c r="F235" s="24" t="s">
        <v>383</v>
      </c>
      <c r="G235" s="25">
        <v>4</v>
      </c>
      <c r="H235" s="48"/>
      <c r="I235" s="25">
        <f>ROUND(ROUND(H235,1)*ROUND(G235,1),1)</f>
        <v>0</v>
      </c>
      <c r="O235">
        <f>(I235*21)/100</f>
        <v>0</v>
      </c>
      <c r="P235" t="s">
        <v>27</v>
      </c>
    </row>
    <row r="236" spans="1:16" x14ac:dyDescent="0.2">
      <c r="A236" s="26" t="s">
        <v>52</v>
      </c>
      <c r="E236" s="27" t="s">
        <v>427</v>
      </c>
      <c r="H236" s="49"/>
    </row>
    <row r="237" spans="1:16" x14ac:dyDescent="0.2">
      <c r="A237" s="30" t="s">
        <v>54</v>
      </c>
      <c r="E237" s="29" t="s">
        <v>49</v>
      </c>
      <c r="H237" s="49"/>
    </row>
    <row r="238" spans="1:16" x14ac:dyDescent="0.2">
      <c r="A238" s="17" t="s">
        <v>222</v>
      </c>
      <c r="B238" s="22" t="s">
        <v>416</v>
      </c>
      <c r="C238" s="22" t="s">
        <v>435</v>
      </c>
      <c r="D238" s="17" t="s">
        <v>49</v>
      </c>
      <c r="E238" s="23" t="s">
        <v>436</v>
      </c>
      <c r="F238" s="24" t="s">
        <v>383</v>
      </c>
      <c r="G238" s="25">
        <v>1</v>
      </c>
      <c r="H238" s="48"/>
      <c r="I238" s="25">
        <f>ROUND(ROUND(H238,1)*ROUND(G238,1),1)</f>
        <v>0</v>
      </c>
      <c r="O238">
        <f>(I238*21)/100</f>
        <v>0</v>
      </c>
      <c r="P238" t="s">
        <v>27</v>
      </c>
    </row>
    <row r="239" spans="1:16" x14ac:dyDescent="0.2">
      <c r="A239" s="26" t="s">
        <v>52</v>
      </c>
      <c r="E239" s="27" t="s">
        <v>437</v>
      </c>
      <c r="H239" s="49"/>
    </row>
    <row r="240" spans="1:16" x14ac:dyDescent="0.2">
      <c r="A240" s="30" t="s">
        <v>54</v>
      </c>
      <c r="E240" s="29" t="s">
        <v>49</v>
      </c>
      <c r="H240" s="49"/>
    </row>
    <row r="241" spans="1:16" x14ac:dyDescent="0.2">
      <c r="A241" s="17" t="s">
        <v>222</v>
      </c>
      <c r="B241" s="22" t="s">
        <v>420</v>
      </c>
      <c r="C241" s="22" t="s">
        <v>442</v>
      </c>
      <c r="D241" s="17" t="s">
        <v>49</v>
      </c>
      <c r="E241" s="23" t="s">
        <v>443</v>
      </c>
      <c r="F241" s="24" t="s">
        <v>383</v>
      </c>
      <c r="G241" s="25">
        <v>3</v>
      </c>
      <c r="H241" s="48"/>
      <c r="I241" s="25">
        <f>ROUND(ROUND(H241,1)*ROUND(G241,1),1)</f>
        <v>0</v>
      </c>
      <c r="O241">
        <f>(I241*21)/100</f>
        <v>0</v>
      </c>
      <c r="P241" t="s">
        <v>27</v>
      </c>
    </row>
    <row r="242" spans="1:16" x14ac:dyDescent="0.2">
      <c r="A242" s="26" t="s">
        <v>52</v>
      </c>
      <c r="E242" s="27" t="s">
        <v>437</v>
      </c>
      <c r="H242" s="49"/>
    </row>
    <row r="243" spans="1:16" x14ac:dyDescent="0.2">
      <c r="A243" s="30" t="s">
        <v>54</v>
      </c>
      <c r="E243" s="29" t="s">
        <v>49</v>
      </c>
      <c r="H243" s="49"/>
    </row>
    <row r="244" spans="1:16" x14ac:dyDescent="0.2">
      <c r="A244" s="17" t="s">
        <v>222</v>
      </c>
      <c r="B244" s="22" t="s">
        <v>424</v>
      </c>
      <c r="C244" s="22" t="s">
        <v>445</v>
      </c>
      <c r="D244" s="17" t="s">
        <v>49</v>
      </c>
      <c r="E244" s="23" t="s">
        <v>446</v>
      </c>
      <c r="F244" s="24" t="s">
        <v>383</v>
      </c>
      <c r="G244" s="25">
        <v>7</v>
      </c>
      <c r="H244" s="48"/>
      <c r="I244" s="25">
        <f>ROUND(ROUND(H244,1)*ROUND(G244,1),1)</f>
        <v>0</v>
      </c>
      <c r="O244">
        <f>(I244*21)/100</f>
        <v>0</v>
      </c>
      <c r="P244" t="s">
        <v>27</v>
      </c>
    </row>
    <row r="245" spans="1:16" x14ac:dyDescent="0.2">
      <c r="A245" s="26" t="s">
        <v>52</v>
      </c>
      <c r="E245" s="27" t="s">
        <v>437</v>
      </c>
      <c r="H245" s="49"/>
    </row>
    <row r="246" spans="1:16" x14ac:dyDescent="0.2">
      <c r="A246" s="30" t="s">
        <v>54</v>
      </c>
      <c r="E246" s="29" t="s">
        <v>49</v>
      </c>
      <c r="H246" s="49"/>
    </row>
    <row r="247" spans="1:16" x14ac:dyDescent="0.2">
      <c r="A247" s="17" t="s">
        <v>222</v>
      </c>
      <c r="B247" s="22" t="s">
        <v>428</v>
      </c>
      <c r="C247" s="22" t="s">
        <v>448</v>
      </c>
      <c r="D247" s="17" t="s">
        <v>49</v>
      </c>
      <c r="E247" s="23" t="s">
        <v>449</v>
      </c>
      <c r="F247" s="24" t="s">
        <v>383</v>
      </c>
      <c r="G247" s="25">
        <v>1</v>
      </c>
      <c r="H247" s="48"/>
      <c r="I247" s="25">
        <f>ROUND(ROUND(H247,1)*ROUND(G247,1),1)</f>
        <v>0</v>
      </c>
      <c r="O247">
        <f>(I247*21)/100</f>
        <v>0</v>
      </c>
      <c r="P247" t="s">
        <v>27</v>
      </c>
    </row>
    <row r="248" spans="1:16" x14ac:dyDescent="0.2">
      <c r="A248" s="26" t="s">
        <v>52</v>
      </c>
      <c r="E248" s="27" t="s">
        <v>437</v>
      </c>
      <c r="H248" s="49"/>
    </row>
    <row r="249" spans="1:16" x14ac:dyDescent="0.2">
      <c r="A249" s="30" t="s">
        <v>54</v>
      </c>
      <c r="E249" s="29" t="s">
        <v>49</v>
      </c>
      <c r="H249" s="49"/>
    </row>
    <row r="250" spans="1:16" x14ac:dyDescent="0.2">
      <c r="A250" s="17" t="s">
        <v>222</v>
      </c>
      <c r="B250" s="22" t="s">
        <v>431</v>
      </c>
      <c r="C250" s="22" t="s">
        <v>451</v>
      </c>
      <c r="D250" s="17" t="s">
        <v>49</v>
      </c>
      <c r="E250" s="23" t="s">
        <v>452</v>
      </c>
      <c r="F250" s="24" t="s">
        <v>383</v>
      </c>
      <c r="G250" s="25">
        <v>12</v>
      </c>
      <c r="H250" s="48"/>
      <c r="I250" s="25">
        <f>ROUND(ROUND(H250,1)*ROUND(G250,1),1)</f>
        <v>0</v>
      </c>
      <c r="O250">
        <f>(I250*21)/100</f>
        <v>0</v>
      </c>
      <c r="P250" t="s">
        <v>27</v>
      </c>
    </row>
    <row r="251" spans="1:16" x14ac:dyDescent="0.2">
      <c r="A251" s="26" t="s">
        <v>52</v>
      </c>
      <c r="E251" s="27" t="s">
        <v>453</v>
      </c>
      <c r="H251" s="49"/>
    </row>
    <row r="252" spans="1:16" x14ac:dyDescent="0.2">
      <c r="A252" s="30" t="s">
        <v>54</v>
      </c>
      <c r="E252" s="29" t="s">
        <v>49</v>
      </c>
      <c r="H252" s="49"/>
    </row>
    <row r="253" spans="1:16" x14ac:dyDescent="0.2">
      <c r="A253" s="17" t="s">
        <v>222</v>
      </c>
      <c r="B253" s="22" t="s">
        <v>434</v>
      </c>
      <c r="C253" s="22" t="s">
        <v>455</v>
      </c>
      <c r="D253" s="17" t="s">
        <v>49</v>
      </c>
      <c r="E253" s="23" t="s">
        <v>456</v>
      </c>
      <c r="F253" s="24" t="s">
        <v>383</v>
      </c>
      <c r="G253" s="25">
        <v>34</v>
      </c>
      <c r="H253" s="48"/>
      <c r="I253" s="25">
        <f>ROUND(ROUND(H253,1)*ROUND(G253,1),1)</f>
        <v>0</v>
      </c>
      <c r="O253">
        <f>(I253*21)/100</f>
        <v>0</v>
      </c>
      <c r="P253" t="s">
        <v>27</v>
      </c>
    </row>
    <row r="254" spans="1:16" x14ac:dyDescent="0.2">
      <c r="A254" s="26" t="s">
        <v>52</v>
      </c>
      <c r="E254" s="27" t="s">
        <v>457</v>
      </c>
      <c r="H254" s="49"/>
    </row>
    <row r="255" spans="1:16" x14ac:dyDescent="0.2">
      <c r="A255" s="30" t="s">
        <v>54</v>
      </c>
      <c r="E255" s="29" t="s">
        <v>49</v>
      </c>
      <c r="H255" s="49"/>
    </row>
    <row r="256" spans="1:16" x14ac:dyDescent="0.2">
      <c r="A256" s="17" t="s">
        <v>47</v>
      </c>
      <c r="B256" s="22" t="s">
        <v>438</v>
      </c>
      <c r="C256" s="22" t="s">
        <v>476</v>
      </c>
      <c r="D256" s="17" t="s">
        <v>49</v>
      </c>
      <c r="E256" s="23" t="s">
        <v>477</v>
      </c>
      <c r="F256" s="24" t="s">
        <v>383</v>
      </c>
      <c r="G256" s="25">
        <v>12</v>
      </c>
      <c r="H256" s="48"/>
      <c r="I256" s="25">
        <f>ROUND(ROUND(H256,1)*ROUND(G256,1),1)</f>
        <v>0</v>
      </c>
      <c r="O256">
        <f>(I256*21)/100</f>
        <v>0</v>
      </c>
      <c r="P256" t="s">
        <v>27</v>
      </c>
    </row>
    <row r="257" spans="1:16" ht="25.5" x14ac:dyDescent="0.2">
      <c r="A257" s="26" t="s">
        <v>52</v>
      </c>
      <c r="E257" s="27" t="s">
        <v>478</v>
      </c>
      <c r="H257" s="49"/>
    </row>
    <row r="258" spans="1:16" x14ac:dyDescent="0.2">
      <c r="A258" s="30" t="s">
        <v>54</v>
      </c>
      <c r="E258" s="29" t="s">
        <v>49</v>
      </c>
      <c r="H258" s="49"/>
    </row>
    <row r="259" spans="1:16" x14ac:dyDescent="0.2">
      <c r="A259" s="17" t="s">
        <v>47</v>
      </c>
      <c r="B259" s="22" t="s">
        <v>441</v>
      </c>
      <c r="C259" s="22" t="s">
        <v>488</v>
      </c>
      <c r="D259" s="17" t="s">
        <v>49</v>
      </c>
      <c r="E259" s="23" t="s">
        <v>489</v>
      </c>
      <c r="F259" s="24" t="s">
        <v>383</v>
      </c>
      <c r="G259" s="25">
        <v>12</v>
      </c>
      <c r="H259" s="48"/>
      <c r="I259" s="25">
        <f>ROUND(ROUND(H259,1)*ROUND(G259,1),1)</f>
        <v>0</v>
      </c>
      <c r="O259">
        <f>(I259*21)/100</f>
        <v>0</v>
      </c>
      <c r="P259" t="s">
        <v>27</v>
      </c>
    </row>
    <row r="260" spans="1:16" ht="25.5" x14ac:dyDescent="0.2">
      <c r="A260" s="26" t="s">
        <v>52</v>
      </c>
      <c r="E260" s="27" t="s">
        <v>482</v>
      </c>
      <c r="H260" s="49"/>
    </row>
    <row r="261" spans="1:16" x14ac:dyDescent="0.2">
      <c r="A261" s="30" t="s">
        <v>54</v>
      </c>
      <c r="E261" s="29" t="s">
        <v>642</v>
      </c>
      <c r="H261" s="49"/>
    </row>
    <row r="262" spans="1:16" x14ac:dyDescent="0.2">
      <c r="A262" s="17" t="s">
        <v>222</v>
      </c>
      <c r="B262" s="22" t="s">
        <v>444</v>
      </c>
      <c r="C262" s="22" t="s">
        <v>643</v>
      </c>
      <c r="D262" s="17" t="s">
        <v>49</v>
      </c>
      <c r="E262" s="23" t="s">
        <v>644</v>
      </c>
      <c r="F262" s="24" t="s">
        <v>383</v>
      </c>
      <c r="G262" s="25">
        <v>3</v>
      </c>
      <c r="H262" s="48"/>
      <c r="I262" s="25">
        <f>ROUND(ROUND(H262,1)*ROUND(G262,1),1)</f>
        <v>0</v>
      </c>
      <c r="O262">
        <f>(I262*21)/100</f>
        <v>0</v>
      </c>
      <c r="P262" t="s">
        <v>27</v>
      </c>
    </row>
    <row r="263" spans="1:16" x14ac:dyDescent="0.2">
      <c r="A263" s="26" t="s">
        <v>52</v>
      </c>
      <c r="E263" s="27" t="s">
        <v>645</v>
      </c>
      <c r="H263" s="49"/>
    </row>
    <row r="264" spans="1:16" x14ac:dyDescent="0.2">
      <c r="A264" s="30" t="s">
        <v>54</v>
      </c>
      <c r="E264" s="29" t="s">
        <v>49</v>
      </c>
      <c r="H264" s="49"/>
    </row>
    <row r="265" spans="1:16" x14ac:dyDescent="0.2">
      <c r="A265" s="17" t="s">
        <v>222</v>
      </c>
      <c r="B265" s="22" t="s">
        <v>447</v>
      </c>
      <c r="C265" s="22" t="s">
        <v>492</v>
      </c>
      <c r="D265" s="17" t="s">
        <v>49</v>
      </c>
      <c r="E265" s="23" t="s">
        <v>493</v>
      </c>
      <c r="F265" s="24" t="s">
        <v>383</v>
      </c>
      <c r="G265" s="25">
        <v>8</v>
      </c>
      <c r="H265" s="48"/>
      <c r="I265" s="25">
        <f>ROUND(ROUND(H265,1)*ROUND(G265,1),1)</f>
        <v>0</v>
      </c>
      <c r="O265">
        <f>(I265*21)/100</f>
        <v>0</v>
      </c>
      <c r="P265" t="s">
        <v>27</v>
      </c>
    </row>
    <row r="266" spans="1:16" ht="25.5" x14ac:dyDescent="0.2">
      <c r="A266" s="26" t="s">
        <v>52</v>
      </c>
      <c r="E266" s="27" t="s">
        <v>494</v>
      </c>
      <c r="H266" s="49"/>
    </row>
    <row r="267" spans="1:16" x14ac:dyDescent="0.2">
      <c r="A267" s="30" t="s">
        <v>54</v>
      </c>
      <c r="E267" s="29" t="s">
        <v>49</v>
      </c>
      <c r="H267" s="49"/>
    </row>
    <row r="268" spans="1:16" x14ac:dyDescent="0.2">
      <c r="A268" s="17" t="s">
        <v>222</v>
      </c>
      <c r="B268" s="22" t="s">
        <v>450</v>
      </c>
      <c r="C268" s="22" t="s">
        <v>496</v>
      </c>
      <c r="D268" s="17" t="s">
        <v>49</v>
      </c>
      <c r="E268" s="23" t="s">
        <v>497</v>
      </c>
      <c r="F268" s="24" t="s">
        <v>383</v>
      </c>
      <c r="G268" s="25">
        <v>1</v>
      </c>
      <c r="H268" s="48"/>
      <c r="I268" s="25">
        <f>ROUND(ROUND(H268,1)*ROUND(G268,1),1)</f>
        <v>0</v>
      </c>
      <c r="O268">
        <f>(I268*21)/100</f>
        <v>0</v>
      </c>
      <c r="P268" t="s">
        <v>27</v>
      </c>
    </row>
    <row r="269" spans="1:16" ht="25.5" x14ac:dyDescent="0.2">
      <c r="A269" s="26" t="s">
        <v>52</v>
      </c>
      <c r="E269" s="27" t="s">
        <v>498</v>
      </c>
      <c r="H269" s="49"/>
    </row>
    <row r="270" spans="1:16" x14ac:dyDescent="0.2">
      <c r="A270" s="30" t="s">
        <v>54</v>
      </c>
      <c r="E270" s="29" t="s">
        <v>49</v>
      </c>
      <c r="H270" s="49"/>
    </row>
    <row r="271" spans="1:16" x14ac:dyDescent="0.2">
      <c r="A271" s="17" t="s">
        <v>47</v>
      </c>
      <c r="B271" s="22" t="s">
        <v>454</v>
      </c>
      <c r="C271" s="22" t="s">
        <v>500</v>
      </c>
      <c r="D271" s="17" t="s">
        <v>49</v>
      </c>
      <c r="E271" s="23" t="s">
        <v>501</v>
      </c>
      <c r="F271" s="24" t="s">
        <v>140</v>
      </c>
      <c r="G271" s="25">
        <v>301.10000000000002</v>
      </c>
      <c r="H271" s="48"/>
      <c r="I271" s="25">
        <f>ROUND(ROUND(H271,1)*ROUND(G271,1),1)</f>
        <v>0</v>
      </c>
      <c r="O271">
        <f>(I271*21)/100</f>
        <v>0</v>
      </c>
      <c r="P271" t="s">
        <v>27</v>
      </c>
    </row>
    <row r="272" spans="1:16" ht="25.5" x14ac:dyDescent="0.2">
      <c r="A272" s="26" t="s">
        <v>52</v>
      </c>
      <c r="E272" s="27" t="s">
        <v>502</v>
      </c>
      <c r="H272" s="49"/>
    </row>
    <row r="273" spans="1:18" x14ac:dyDescent="0.2">
      <c r="A273" s="28" t="s">
        <v>54</v>
      </c>
      <c r="E273" s="29" t="s">
        <v>639</v>
      </c>
      <c r="H273" s="49"/>
    </row>
    <row r="274" spans="1:18" ht="12.75" customHeight="1" x14ac:dyDescent="0.2">
      <c r="A274" s="5" t="s">
        <v>45</v>
      </c>
      <c r="B274" s="5"/>
      <c r="C274" s="32" t="s">
        <v>42</v>
      </c>
      <c r="D274" s="5"/>
      <c r="E274" s="20" t="s">
        <v>503</v>
      </c>
      <c r="F274" s="5"/>
      <c r="G274" s="5"/>
      <c r="H274" s="50"/>
      <c r="I274" s="33">
        <f>0+Q274</f>
        <v>0</v>
      </c>
      <c r="O274">
        <f>0+R274</f>
        <v>0</v>
      </c>
      <c r="Q274">
        <f>0+I275+I278+I281+I284+I287+I290+I293+I296+I299+I302</f>
        <v>0</v>
      </c>
      <c r="R274">
        <f>0+O275+O278+O281+O284+O287+O290+O293+O296+O299+O302</f>
        <v>0</v>
      </c>
    </row>
    <row r="275" spans="1:18" x14ac:dyDescent="0.2">
      <c r="A275" s="17" t="s">
        <v>47</v>
      </c>
      <c r="B275" s="22" t="s">
        <v>458</v>
      </c>
      <c r="C275" s="22" t="s">
        <v>531</v>
      </c>
      <c r="D275" s="17" t="s">
        <v>49</v>
      </c>
      <c r="E275" s="23" t="s">
        <v>532</v>
      </c>
      <c r="F275" s="24" t="s">
        <v>140</v>
      </c>
      <c r="G275" s="25">
        <v>296.3</v>
      </c>
      <c r="H275" s="48"/>
      <c r="I275" s="25">
        <f>ROUND(ROUND(H275,1)*ROUND(G275,1),1)</f>
        <v>0</v>
      </c>
      <c r="O275">
        <f>(I275*21)/100</f>
        <v>0</v>
      </c>
      <c r="P275" t="s">
        <v>27</v>
      </c>
    </row>
    <row r="276" spans="1:18" ht="25.5" x14ac:dyDescent="0.2">
      <c r="A276" s="26" t="s">
        <v>52</v>
      </c>
      <c r="E276" s="27" t="s">
        <v>533</v>
      </c>
      <c r="H276" s="49"/>
    </row>
    <row r="277" spans="1:18" x14ac:dyDescent="0.2">
      <c r="A277" s="30" t="s">
        <v>54</v>
      </c>
      <c r="E277" s="29" t="s">
        <v>646</v>
      </c>
      <c r="H277" s="49"/>
    </row>
    <row r="278" spans="1:18" x14ac:dyDescent="0.2">
      <c r="A278" s="17" t="s">
        <v>47</v>
      </c>
      <c r="B278" s="22" t="s">
        <v>462</v>
      </c>
      <c r="C278" s="22" t="s">
        <v>536</v>
      </c>
      <c r="D278" s="17" t="s">
        <v>49</v>
      </c>
      <c r="E278" s="23" t="s">
        <v>537</v>
      </c>
      <c r="F278" s="24" t="s">
        <v>140</v>
      </c>
      <c r="G278" s="25">
        <v>317.3</v>
      </c>
      <c r="H278" s="48"/>
      <c r="I278" s="25">
        <f>ROUND(ROUND(H278,1)*ROUND(G278,1),1)</f>
        <v>0</v>
      </c>
      <c r="O278">
        <f>(I278*21)/100</f>
        <v>0</v>
      </c>
      <c r="P278" t="s">
        <v>27</v>
      </c>
    </row>
    <row r="279" spans="1:18" ht="25.5" x14ac:dyDescent="0.2">
      <c r="A279" s="26" t="s">
        <v>52</v>
      </c>
      <c r="E279" s="27" t="s">
        <v>538</v>
      </c>
      <c r="H279" s="49"/>
    </row>
    <row r="280" spans="1:18" x14ac:dyDescent="0.2">
      <c r="A280" s="30" t="s">
        <v>54</v>
      </c>
      <c r="E280" s="29" t="s">
        <v>647</v>
      </c>
      <c r="H280" s="49"/>
    </row>
    <row r="281" spans="1:18" x14ac:dyDescent="0.2">
      <c r="A281" s="17" t="s">
        <v>47</v>
      </c>
      <c r="B281" s="22" t="s">
        <v>466</v>
      </c>
      <c r="C281" s="22" t="s">
        <v>541</v>
      </c>
      <c r="D281" s="17" t="s">
        <v>49</v>
      </c>
      <c r="E281" s="23" t="s">
        <v>542</v>
      </c>
      <c r="F281" s="24" t="s">
        <v>140</v>
      </c>
      <c r="G281" s="25">
        <v>296.3</v>
      </c>
      <c r="H281" s="48"/>
      <c r="I281" s="25">
        <f>ROUND(ROUND(H281,1)*ROUND(G281,1),1)</f>
        <v>0</v>
      </c>
      <c r="O281">
        <f>(I281*21)/100</f>
        <v>0</v>
      </c>
      <c r="P281" t="s">
        <v>27</v>
      </c>
    </row>
    <row r="282" spans="1:18" ht="25.5" x14ac:dyDescent="0.2">
      <c r="A282" s="26" t="s">
        <v>52</v>
      </c>
      <c r="E282" s="27" t="s">
        <v>543</v>
      </c>
      <c r="H282" s="49"/>
    </row>
    <row r="283" spans="1:18" x14ac:dyDescent="0.2">
      <c r="A283" s="30" t="s">
        <v>54</v>
      </c>
      <c r="E283" s="29" t="s">
        <v>646</v>
      </c>
      <c r="H283" s="49"/>
    </row>
    <row r="284" spans="1:18" x14ac:dyDescent="0.2">
      <c r="A284" s="17" t="s">
        <v>47</v>
      </c>
      <c r="B284" s="22" t="s">
        <v>467</v>
      </c>
      <c r="C284" s="22" t="s">
        <v>545</v>
      </c>
      <c r="D284" s="17" t="s">
        <v>49</v>
      </c>
      <c r="E284" s="23" t="s">
        <v>546</v>
      </c>
      <c r="F284" s="24" t="s">
        <v>213</v>
      </c>
      <c r="G284" s="25">
        <v>218.1</v>
      </c>
      <c r="H284" s="48"/>
      <c r="I284" s="25">
        <f>ROUND(ROUND(H284,1)*ROUND(G284,1),1)</f>
        <v>0</v>
      </c>
      <c r="O284">
        <f>(I284*21)/100</f>
        <v>0</v>
      </c>
      <c r="P284" t="s">
        <v>27</v>
      </c>
    </row>
    <row r="285" spans="1:18" x14ac:dyDescent="0.2">
      <c r="A285" s="26" t="s">
        <v>52</v>
      </c>
      <c r="E285" s="27" t="s">
        <v>547</v>
      </c>
      <c r="H285" s="49"/>
    </row>
    <row r="286" spans="1:18" x14ac:dyDescent="0.2">
      <c r="A286" s="30" t="s">
        <v>54</v>
      </c>
      <c r="E286" s="29" t="s">
        <v>49</v>
      </c>
      <c r="H286" s="49"/>
    </row>
    <row r="287" spans="1:18" ht="25.5" x14ac:dyDescent="0.2">
      <c r="A287" s="17" t="s">
        <v>47</v>
      </c>
      <c r="B287" s="22" t="s">
        <v>468</v>
      </c>
      <c r="C287" s="22" t="s">
        <v>549</v>
      </c>
      <c r="D287" s="17" t="s">
        <v>49</v>
      </c>
      <c r="E287" s="23" t="s">
        <v>550</v>
      </c>
      <c r="F287" s="24" t="s">
        <v>213</v>
      </c>
      <c r="G287" s="25">
        <v>1</v>
      </c>
      <c r="H287" s="48"/>
      <c r="I287" s="25">
        <f>ROUND(ROUND(H287,1)*ROUND(G287,1),1)</f>
        <v>0</v>
      </c>
      <c r="O287">
        <f>(I287*21)/100</f>
        <v>0</v>
      </c>
      <c r="P287" t="s">
        <v>27</v>
      </c>
    </row>
    <row r="288" spans="1:18" x14ac:dyDescent="0.2">
      <c r="A288" s="26" t="s">
        <v>52</v>
      </c>
      <c r="E288" s="27" t="s">
        <v>648</v>
      </c>
      <c r="H288" s="49"/>
    </row>
    <row r="289" spans="1:16" x14ac:dyDescent="0.2">
      <c r="A289" s="30" t="s">
        <v>54</v>
      </c>
      <c r="E289" s="29" t="s">
        <v>49</v>
      </c>
      <c r="H289" s="49"/>
    </row>
    <row r="290" spans="1:16" ht="25.5" x14ac:dyDescent="0.2">
      <c r="A290" s="17" t="s">
        <v>47</v>
      </c>
      <c r="B290" s="22" t="s">
        <v>469</v>
      </c>
      <c r="C290" s="22" t="s">
        <v>554</v>
      </c>
      <c r="D290" s="17" t="s">
        <v>49</v>
      </c>
      <c r="E290" s="23" t="s">
        <v>555</v>
      </c>
      <c r="F290" s="24" t="s">
        <v>213</v>
      </c>
      <c r="G290" s="25">
        <v>93.7</v>
      </c>
      <c r="H290" s="48"/>
      <c r="I290" s="25">
        <f>ROUND(ROUND(H290,1)*ROUND(G290,1),1)</f>
        <v>0</v>
      </c>
      <c r="O290">
        <f>(I290*21)/100</f>
        <v>0</v>
      </c>
      <c r="P290" t="s">
        <v>27</v>
      </c>
    </row>
    <row r="291" spans="1:16" x14ac:dyDescent="0.2">
      <c r="A291" s="26" t="s">
        <v>52</v>
      </c>
      <c r="E291" s="27" t="s">
        <v>556</v>
      </c>
      <c r="H291" s="49"/>
    </row>
    <row r="292" spans="1:16" x14ac:dyDescent="0.2">
      <c r="A292" s="30" t="s">
        <v>54</v>
      </c>
      <c r="E292" s="29" t="s">
        <v>649</v>
      </c>
      <c r="H292" s="49"/>
    </row>
    <row r="293" spans="1:16" ht="25.5" x14ac:dyDescent="0.2">
      <c r="A293" s="17" t="s">
        <v>47</v>
      </c>
      <c r="B293" s="22" t="s">
        <v>471</v>
      </c>
      <c r="C293" s="22" t="s">
        <v>559</v>
      </c>
      <c r="D293" s="17" t="s">
        <v>49</v>
      </c>
      <c r="E293" s="23" t="s">
        <v>560</v>
      </c>
      <c r="F293" s="24" t="s">
        <v>213</v>
      </c>
      <c r="G293" s="25">
        <v>123.5</v>
      </c>
      <c r="H293" s="48"/>
      <c r="I293" s="25">
        <f>ROUND(ROUND(H293,1)*ROUND(G293,1),1)</f>
        <v>0</v>
      </c>
      <c r="O293">
        <f>(I293*21)/100</f>
        <v>0</v>
      </c>
      <c r="P293" t="s">
        <v>27</v>
      </c>
    </row>
    <row r="294" spans="1:16" x14ac:dyDescent="0.2">
      <c r="A294" s="26" t="s">
        <v>52</v>
      </c>
      <c r="E294" s="27" t="s">
        <v>650</v>
      </c>
      <c r="H294" s="49"/>
    </row>
    <row r="295" spans="1:16" x14ac:dyDescent="0.2">
      <c r="A295" s="30" t="s">
        <v>54</v>
      </c>
      <c r="E295" s="29" t="s">
        <v>651</v>
      </c>
      <c r="H295" s="49"/>
    </row>
    <row r="296" spans="1:16" x14ac:dyDescent="0.2">
      <c r="A296" s="17" t="s">
        <v>47</v>
      </c>
      <c r="B296" s="22" t="s">
        <v>472</v>
      </c>
      <c r="C296" s="22" t="s">
        <v>564</v>
      </c>
      <c r="D296" s="17" t="s">
        <v>49</v>
      </c>
      <c r="E296" s="23" t="s">
        <v>565</v>
      </c>
      <c r="F296" s="24" t="s">
        <v>213</v>
      </c>
      <c r="G296" s="25">
        <v>179.83787799999999</v>
      </c>
      <c r="H296" s="48"/>
      <c r="I296" s="25">
        <f>ROUND(ROUND(H296,1)*ROUND(G296,1),1)</f>
        <v>0</v>
      </c>
      <c r="O296">
        <f>(I296*21)/100</f>
        <v>0</v>
      </c>
      <c r="P296" t="s">
        <v>27</v>
      </c>
    </row>
    <row r="297" spans="1:16" x14ac:dyDescent="0.2">
      <c r="A297" s="26" t="s">
        <v>52</v>
      </c>
      <c r="E297" s="27" t="s">
        <v>49</v>
      </c>
      <c r="H297" s="49"/>
    </row>
    <row r="298" spans="1:16" x14ac:dyDescent="0.2">
      <c r="A298" s="30" t="s">
        <v>54</v>
      </c>
      <c r="E298" s="29" t="s">
        <v>49</v>
      </c>
      <c r="H298" s="49"/>
    </row>
    <row r="299" spans="1:16" x14ac:dyDescent="0.2">
      <c r="A299" s="17" t="s">
        <v>47</v>
      </c>
      <c r="B299" s="22" t="s">
        <v>483</v>
      </c>
      <c r="C299" s="22" t="s">
        <v>567</v>
      </c>
      <c r="D299" s="17" t="s">
        <v>49</v>
      </c>
      <c r="E299" s="23" t="s">
        <v>568</v>
      </c>
      <c r="F299" s="24" t="s">
        <v>213</v>
      </c>
      <c r="G299" s="25">
        <v>218.0898</v>
      </c>
      <c r="H299" s="48"/>
      <c r="I299" s="25">
        <f>ROUND(ROUND(H299,1)*ROUND(G299,1),1)</f>
        <v>0</v>
      </c>
      <c r="O299">
        <f>(I299*21)/100</f>
        <v>0</v>
      </c>
      <c r="P299" t="s">
        <v>27</v>
      </c>
    </row>
    <row r="300" spans="1:16" ht="25.5" x14ac:dyDescent="0.2">
      <c r="A300" s="26" t="s">
        <v>52</v>
      </c>
      <c r="E300" s="27" t="s">
        <v>569</v>
      </c>
      <c r="H300" s="49"/>
    </row>
    <row r="301" spans="1:16" x14ac:dyDescent="0.2">
      <c r="A301" s="30" t="s">
        <v>54</v>
      </c>
      <c r="E301" s="29" t="s">
        <v>49</v>
      </c>
      <c r="H301" s="49"/>
    </row>
    <row r="302" spans="1:16" x14ac:dyDescent="0.2">
      <c r="A302" s="17" t="s">
        <v>47</v>
      </c>
      <c r="B302" s="22" t="s">
        <v>487</v>
      </c>
      <c r="C302" s="22" t="s">
        <v>571</v>
      </c>
      <c r="D302" s="17" t="s">
        <v>49</v>
      </c>
      <c r="E302" s="23" t="s">
        <v>568</v>
      </c>
      <c r="F302" s="24" t="s">
        <v>213</v>
      </c>
      <c r="G302" s="25">
        <v>218.1</v>
      </c>
      <c r="H302" s="48"/>
      <c r="I302" s="25">
        <f>ROUND(ROUND(H302,1)*ROUND(G302,1),1)</f>
        <v>0</v>
      </c>
      <c r="O302">
        <f>(I302*21)/100</f>
        <v>0</v>
      </c>
      <c r="P302" t="s">
        <v>27</v>
      </c>
    </row>
    <row r="303" spans="1:16" ht="25.5" x14ac:dyDescent="0.2">
      <c r="A303" s="26" t="s">
        <v>52</v>
      </c>
      <c r="E303" s="27" t="s">
        <v>572</v>
      </c>
      <c r="H303" s="49"/>
    </row>
    <row r="304" spans="1:16" x14ac:dyDescent="0.2">
      <c r="A304" s="28" t="s">
        <v>54</v>
      </c>
      <c r="E304" s="29" t="s">
        <v>49</v>
      </c>
      <c r="H304" s="49"/>
    </row>
  </sheetData>
  <sheetProtection algorithmName="SHA-512" hashValue="I0Nv5O6igF/Yv13lxDBN83Cne1sPMU38PKvv7oYa9gxH+SHUfZPYCgfnsDRgk2E6HkzJyuJZA/N9uwCJxSh1hg==" saltValue="sryfCqghg7t4DMbQzHJQBA==" spinCount="100000" sheet="1" objects="1" scenarios="1"/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253"/>
  <sheetViews>
    <sheetView zoomScaleNormal="100" workbookViewId="0">
      <pane ySplit="9" topLeftCell="A10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0+O10+O116+O123+O130+O152+O156+O232</f>
        <v>0</v>
      </c>
      <c r="P2" t="s">
        <v>26</v>
      </c>
    </row>
    <row r="3" spans="1:18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652</v>
      </c>
      <c r="I3" s="31">
        <f>0+I10+I116+I123+I130+I152+I156+I232</f>
        <v>0</v>
      </c>
      <c r="O3" t="s">
        <v>22</v>
      </c>
      <c r="P3" t="s">
        <v>25</v>
      </c>
    </row>
    <row r="4" spans="1:18" ht="15" customHeight="1" x14ac:dyDescent="0.2">
      <c r="A4" t="s">
        <v>16</v>
      </c>
      <c r="B4" s="10" t="s">
        <v>17</v>
      </c>
      <c r="C4" s="43" t="s">
        <v>18</v>
      </c>
      <c r="D4" s="38"/>
      <c r="E4" s="11" t="s">
        <v>19</v>
      </c>
      <c r="F4" s="1"/>
      <c r="G4" s="1"/>
      <c r="H4" s="9"/>
      <c r="I4" s="9"/>
      <c r="O4" t="s">
        <v>23</v>
      </c>
      <c r="P4" t="s">
        <v>25</v>
      </c>
    </row>
    <row r="5" spans="1:18" ht="12.75" customHeight="1" x14ac:dyDescent="0.2">
      <c r="A5" t="s">
        <v>20</v>
      </c>
      <c r="B5" s="10" t="s">
        <v>17</v>
      </c>
      <c r="C5" s="43" t="s">
        <v>103</v>
      </c>
      <c r="D5" s="38"/>
      <c r="E5" s="11" t="s">
        <v>104</v>
      </c>
      <c r="F5" s="1"/>
      <c r="G5" s="1"/>
      <c r="H5" s="1"/>
      <c r="I5" s="1"/>
      <c r="O5" t="s">
        <v>24</v>
      </c>
      <c r="P5" t="s">
        <v>27</v>
      </c>
    </row>
    <row r="6" spans="1:18" ht="12.75" customHeight="1" x14ac:dyDescent="0.2">
      <c r="A6" t="s">
        <v>105</v>
      </c>
      <c r="B6" s="13" t="s">
        <v>21</v>
      </c>
      <c r="C6" s="44" t="s">
        <v>652</v>
      </c>
      <c r="D6" s="45"/>
      <c r="E6" s="14" t="s">
        <v>653</v>
      </c>
      <c r="F6" s="5"/>
      <c r="G6" s="5"/>
      <c r="H6" s="5"/>
      <c r="I6" s="5"/>
    </row>
    <row r="7" spans="1:18" ht="12.75" customHeight="1" x14ac:dyDescent="0.2">
      <c r="A7" s="42" t="s">
        <v>29</v>
      </c>
      <c r="B7" s="42" t="s">
        <v>31</v>
      </c>
      <c r="C7" s="42" t="s">
        <v>32</v>
      </c>
      <c r="D7" s="42" t="s">
        <v>33</v>
      </c>
      <c r="E7" s="42" t="s">
        <v>34</v>
      </c>
      <c r="F7" s="42" t="s">
        <v>36</v>
      </c>
      <c r="G7" s="42" t="s">
        <v>38</v>
      </c>
      <c r="H7" s="42" t="s">
        <v>40</v>
      </c>
      <c r="I7" s="42"/>
    </row>
    <row r="8" spans="1:18" ht="12.75" customHeight="1" x14ac:dyDescent="0.2">
      <c r="A8" s="42"/>
      <c r="B8" s="42"/>
      <c r="C8" s="42"/>
      <c r="D8" s="42"/>
      <c r="E8" s="42"/>
      <c r="F8" s="42"/>
      <c r="G8" s="42"/>
      <c r="H8" s="12" t="s">
        <v>41</v>
      </c>
      <c r="I8" s="12" t="s">
        <v>43</v>
      </c>
    </row>
    <row r="9" spans="1:18" ht="12.75" customHeight="1" x14ac:dyDescent="0.2">
      <c r="A9" s="12" t="s">
        <v>30</v>
      </c>
      <c r="B9" s="12" t="s">
        <v>25</v>
      </c>
      <c r="C9" s="12" t="s">
        <v>27</v>
      </c>
      <c r="D9" s="12" t="s">
        <v>26</v>
      </c>
      <c r="E9" s="12" t="s">
        <v>35</v>
      </c>
      <c r="F9" s="12" t="s">
        <v>37</v>
      </c>
      <c r="G9" s="12" t="s">
        <v>39</v>
      </c>
      <c r="H9" s="12" t="s">
        <v>42</v>
      </c>
      <c r="I9" s="12" t="s">
        <v>44</v>
      </c>
    </row>
    <row r="10" spans="1:18" ht="12.75" customHeight="1" x14ac:dyDescent="0.2">
      <c r="A10" s="18" t="s">
        <v>45</v>
      </c>
      <c r="B10" s="18"/>
      <c r="C10" s="19" t="s">
        <v>25</v>
      </c>
      <c r="D10" s="18"/>
      <c r="E10" s="20" t="s">
        <v>99</v>
      </c>
      <c r="F10" s="18"/>
      <c r="G10" s="18"/>
      <c r="H10" s="47"/>
      <c r="I10" s="21">
        <f>0+Q10</f>
        <v>0</v>
      </c>
      <c r="O10">
        <f>0+R10</f>
        <v>0</v>
      </c>
      <c r="Q10">
        <f>0+I11+I14+I17+I20+I23+I26+I29+I32+I35+I38+I41+I44+I47+I50+I53+I56+I59+I62+I65+I68+I71+I74+I77+I80+I83+I86+I89+I92+I95+I98+I101+I104+I107+I110+I113</f>
        <v>0</v>
      </c>
      <c r="R10">
        <f>0+O11+O14+O17+O20+O23+O26+O29+O32+O35+O38+O41+O44+O47+O50+O53+O56+O59+O62+O65+O68+O71+O74+O77+O80+O83+O86+O89+O92+O95+O98+O101+O104+O107+O110+O113</f>
        <v>0</v>
      </c>
    </row>
    <row r="11" spans="1:18" x14ac:dyDescent="0.2">
      <c r="A11" s="17" t="s">
        <v>47</v>
      </c>
      <c r="B11" s="22" t="s">
        <v>25</v>
      </c>
      <c r="C11" s="22" t="s">
        <v>579</v>
      </c>
      <c r="D11" s="17" t="s">
        <v>49</v>
      </c>
      <c r="E11" s="23" t="s">
        <v>580</v>
      </c>
      <c r="F11" s="24" t="s">
        <v>110</v>
      </c>
      <c r="G11" s="25">
        <v>6.1</v>
      </c>
      <c r="H11" s="48"/>
      <c r="I11" s="25">
        <f>ROUND(ROUND(H11,1)*ROUND(G11,1),1)</f>
        <v>0</v>
      </c>
      <c r="O11">
        <f>(I11*21)/100</f>
        <v>0</v>
      </c>
      <c r="P11" t="s">
        <v>27</v>
      </c>
    </row>
    <row r="12" spans="1:18" ht="25.5" x14ac:dyDescent="0.2">
      <c r="A12" s="26" t="s">
        <v>52</v>
      </c>
      <c r="E12" s="27" t="s">
        <v>122</v>
      </c>
      <c r="H12" s="49"/>
    </row>
    <row r="13" spans="1:18" x14ac:dyDescent="0.2">
      <c r="A13" s="30" t="s">
        <v>54</v>
      </c>
      <c r="E13" s="29" t="s">
        <v>654</v>
      </c>
      <c r="H13" s="49"/>
    </row>
    <row r="14" spans="1:18" x14ac:dyDescent="0.2">
      <c r="A14" s="17" t="s">
        <v>47</v>
      </c>
      <c r="B14" s="22" t="s">
        <v>27</v>
      </c>
      <c r="C14" s="22" t="s">
        <v>583</v>
      </c>
      <c r="D14" s="17" t="s">
        <v>18</v>
      </c>
      <c r="E14" s="23" t="s">
        <v>584</v>
      </c>
      <c r="F14" s="24" t="s">
        <v>110</v>
      </c>
      <c r="G14" s="25">
        <v>6.1</v>
      </c>
      <c r="H14" s="48"/>
      <c r="I14" s="25">
        <f>ROUND(ROUND(H14,1)*ROUND(G14,1),1)</f>
        <v>0</v>
      </c>
      <c r="O14">
        <f>(I14*21)/100</f>
        <v>0</v>
      </c>
      <c r="P14" t="s">
        <v>27</v>
      </c>
    </row>
    <row r="15" spans="1:18" ht="25.5" x14ac:dyDescent="0.2">
      <c r="A15" s="26" t="s">
        <v>52</v>
      </c>
      <c r="E15" s="27" t="s">
        <v>126</v>
      </c>
      <c r="H15" s="49"/>
    </row>
    <row r="16" spans="1:18" x14ac:dyDescent="0.2">
      <c r="A16" s="30" t="s">
        <v>54</v>
      </c>
      <c r="E16" s="29" t="s">
        <v>654</v>
      </c>
      <c r="H16" s="49"/>
    </row>
    <row r="17" spans="1:16" x14ac:dyDescent="0.2">
      <c r="A17" s="17" t="s">
        <v>47</v>
      </c>
      <c r="B17" s="22" t="s">
        <v>26</v>
      </c>
      <c r="C17" s="22" t="s">
        <v>583</v>
      </c>
      <c r="D17" s="17" t="s">
        <v>199</v>
      </c>
      <c r="E17" s="23" t="s">
        <v>584</v>
      </c>
      <c r="F17" s="24" t="s">
        <v>110</v>
      </c>
      <c r="G17" s="25">
        <v>3.9</v>
      </c>
      <c r="H17" s="48"/>
      <c r="I17" s="25">
        <f>ROUND(ROUND(H17,1)*ROUND(G17,1),1)</f>
        <v>0</v>
      </c>
      <c r="O17">
        <f>(I17*21)/100</f>
        <v>0</v>
      </c>
      <c r="P17" t="s">
        <v>27</v>
      </c>
    </row>
    <row r="18" spans="1:16" ht="25.5" x14ac:dyDescent="0.2">
      <c r="A18" s="26" t="s">
        <v>52</v>
      </c>
      <c r="E18" s="27" t="s">
        <v>585</v>
      </c>
      <c r="H18" s="49"/>
    </row>
    <row r="19" spans="1:16" x14ac:dyDescent="0.2">
      <c r="A19" s="30" t="s">
        <v>54</v>
      </c>
      <c r="E19" s="29" t="s">
        <v>655</v>
      </c>
      <c r="H19" s="49"/>
    </row>
    <row r="20" spans="1:16" x14ac:dyDescent="0.2">
      <c r="A20" s="17" t="s">
        <v>47</v>
      </c>
      <c r="B20" s="22" t="s">
        <v>35</v>
      </c>
      <c r="C20" s="22" t="s">
        <v>656</v>
      </c>
      <c r="D20" s="17" t="s">
        <v>49</v>
      </c>
      <c r="E20" s="23" t="s">
        <v>657</v>
      </c>
      <c r="F20" s="24" t="s">
        <v>110</v>
      </c>
      <c r="G20" s="25">
        <v>6.1</v>
      </c>
      <c r="H20" s="48"/>
      <c r="I20" s="25">
        <f>ROUND(ROUND(H20,1)*ROUND(G20,1),1)</f>
        <v>0</v>
      </c>
      <c r="O20">
        <f>(I20*21)/100</f>
        <v>0</v>
      </c>
      <c r="P20" t="s">
        <v>27</v>
      </c>
    </row>
    <row r="21" spans="1:16" ht="25.5" x14ac:dyDescent="0.2">
      <c r="A21" s="26" t="s">
        <v>52</v>
      </c>
      <c r="E21" s="27" t="s">
        <v>658</v>
      </c>
      <c r="H21" s="49"/>
    </row>
    <row r="22" spans="1:16" x14ac:dyDescent="0.2">
      <c r="A22" s="30" t="s">
        <v>54</v>
      </c>
      <c r="E22" s="29" t="s">
        <v>654</v>
      </c>
      <c r="H22" s="49"/>
    </row>
    <row r="23" spans="1:16" ht="25.5" x14ac:dyDescent="0.2">
      <c r="A23" s="17" t="s">
        <v>47</v>
      </c>
      <c r="B23" s="22" t="s">
        <v>37</v>
      </c>
      <c r="C23" s="22" t="s">
        <v>590</v>
      </c>
      <c r="D23" s="17" t="s">
        <v>49</v>
      </c>
      <c r="E23" s="23" t="s">
        <v>591</v>
      </c>
      <c r="F23" s="24" t="s">
        <v>110</v>
      </c>
      <c r="G23" s="25">
        <v>11.6</v>
      </c>
      <c r="H23" s="48"/>
      <c r="I23" s="25">
        <f>ROUND(ROUND(H23,1)*ROUND(G23,1),1)</f>
        <v>0</v>
      </c>
      <c r="O23">
        <f>(I23*21)/100</f>
        <v>0</v>
      </c>
      <c r="P23" t="s">
        <v>27</v>
      </c>
    </row>
    <row r="24" spans="1:16" ht="25.5" x14ac:dyDescent="0.2">
      <c r="A24" s="26" t="s">
        <v>52</v>
      </c>
      <c r="E24" s="27" t="s">
        <v>126</v>
      </c>
      <c r="H24" s="49"/>
    </row>
    <row r="25" spans="1:16" x14ac:dyDescent="0.2">
      <c r="A25" s="30" t="s">
        <v>54</v>
      </c>
      <c r="E25" s="29" t="s">
        <v>659</v>
      </c>
      <c r="H25" s="49"/>
    </row>
    <row r="26" spans="1:16" x14ac:dyDescent="0.2">
      <c r="A26" s="17" t="s">
        <v>47</v>
      </c>
      <c r="B26" s="22" t="s">
        <v>39</v>
      </c>
      <c r="C26" s="22" t="s">
        <v>146</v>
      </c>
      <c r="D26" s="17" t="s">
        <v>49</v>
      </c>
      <c r="E26" s="23" t="s">
        <v>147</v>
      </c>
      <c r="F26" s="24" t="s">
        <v>148</v>
      </c>
      <c r="G26" s="25">
        <v>5</v>
      </c>
      <c r="H26" s="48"/>
      <c r="I26" s="25">
        <f>ROUND(ROUND(H26,1)*ROUND(G26,1),1)</f>
        <v>0</v>
      </c>
      <c r="O26">
        <f>(I26*21)/100</f>
        <v>0</v>
      </c>
      <c r="P26" t="s">
        <v>27</v>
      </c>
    </row>
    <row r="27" spans="1:16" x14ac:dyDescent="0.2">
      <c r="A27" s="26" t="s">
        <v>52</v>
      </c>
      <c r="E27" s="27" t="s">
        <v>149</v>
      </c>
      <c r="H27" s="49"/>
    </row>
    <row r="28" spans="1:16" x14ac:dyDescent="0.2">
      <c r="A28" s="30" t="s">
        <v>54</v>
      </c>
      <c r="E28" s="29" t="s">
        <v>49</v>
      </c>
      <c r="H28" s="49"/>
    </row>
    <row r="29" spans="1:16" x14ac:dyDescent="0.2">
      <c r="A29" s="17" t="s">
        <v>47</v>
      </c>
      <c r="B29" s="22" t="s">
        <v>66</v>
      </c>
      <c r="C29" s="22" t="s">
        <v>150</v>
      </c>
      <c r="D29" s="17" t="s">
        <v>49</v>
      </c>
      <c r="E29" s="23" t="s">
        <v>151</v>
      </c>
      <c r="F29" s="24" t="s">
        <v>152</v>
      </c>
      <c r="G29" s="25">
        <v>5</v>
      </c>
      <c r="H29" s="48"/>
      <c r="I29" s="25">
        <f>ROUND(ROUND(H29,1)*ROUND(G29,1),1)</f>
        <v>0</v>
      </c>
      <c r="O29">
        <f>(I29*21)/100</f>
        <v>0</v>
      </c>
      <c r="P29" t="s">
        <v>27</v>
      </c>
    </row>
    <row r="30" spans="1:16" x14ac:dyDescent="0.2">
      <c r="A30" s="26" t="s">
        <v>52</v>
      </c>
      <c r="E30" s="27" t="s">
        <v>149</v>
      </c>
      <c r="H30" s="49"/>
    </row>
    <row r="31" spans="1:16" x14ac:dyDescent="0.2">
      <c r="A31" s="30" t="s">
        <v>54</v>
      </c>
      <c r="E31" s="29" t="s">
        <v>49</v>
      </c>
      <c r="H31" s="49"/>
    </row>
    <row r="32" spans="1:16" x14ac:dyDescent="0.2">
      <c r="A32" s="17" t="s">
        <v>47</v>
      </c>
      <c r="B32" s="22" t="s">
        <v>69</v>
      </c>
      <c r="C32" s="22" t="s">
        <v>157</v>
      </c>
      <c r="D32" s="17" t="s">
        <v>49</v>
      </c>
      <c r="E32" s="23" t="s">
        <v>158</v>
      </c>
      <c r="F32" s="24" t="s">
        <v>159</v>
      </c>
      <c r="G32" s="25">
        <v>3</v>
      </c>
      <c r="H32" s="48"/>
      <c r="I32" s="25">
        <f>ROUND(ROUND(H32,1)*ROUND(G32,1),1)</f>
        <v>0</v>
      </c>
      <c r="O32">
        <f>(I32*21)/100</f>
        <v>0</v>
      </c>
      <c r="P32" t="s">
        <v>27</v>
      </c>
    </row>
    <row r="33" spans="1:16" x14ac:dyDescent="0.2">
      <c r="A33" s="26" t="s">
        <v>52</v>
      </c>
      <c r="E33" s="27" t="s">
        <v>160</v>
      </c>
      <c r="H33" s="49"/>
    </row>
    <row r="34" spans="1:16" x14ac:dyDescent="0.2">
      <c r="A34" s="30" t="s">
        <v>54</v>
      </c>
      <c r="E34" s="29" t="s">
        <v>49</v>
      </c>
      <c r="H34" s="49"/>
    </row>
    <row r="35" spans="1:16" x14ac:dyDescent="0.2">
      <c r="A35" s="17" t="s">
        <v>47</v>
      </c>
      <c r="B35" s="22" t="s">
        <v>42</v>
      </c>
      <c r="C35" s="22" t="s">
        <v>660</v>
      </c>
      <c r="D35" s="17" t="s">
        <v>49</v>
      </c>
      <c r="E35" s="23" t="s">
        <v>661</v>
      </c>
      <c r="F35" s="24" t="s">
        <v>159</v>
      </c>
      <c r="G35" s="25">
        <v>40.700000000000003</v>
      </c>
      <c r="H35" s="48"/>
      <c r="I35" s="25">
        <f>ROUND(ROUND(H35,1)*ROUND(G35,1),1)</f>
        <v>0</v>
      </c>
      <c r="O35">
        <f>(I35*21)/100</f>
        <v>0</v>
      </c>
      <c r="P35" t="s">
        <v>27</v>
      </c>
    </row>
    <row r="36" spans="1:16" ht="25.5" x14ac:dyDescent="0.2">
      <c r="A36" s="26" t="s">
        <v>52</v>
      </c>
      <c r="E36" s="27" t="s">
        <v>167</v>
      </c>
      <c r="H36" s="49"/>
    </row>
    <row r="37" spans="1:16" x14ac:dyDescent="0.2">
      <c r="A37" s="30" t="s">
        <v>54</v>
      </c>
      <c r="E37" s="29" t="s">
        <v>49</v>
      </c>
      <c r="H37" s="49"/>
    </row>
    <row r="38" spans="1:16" x14ac:dyDescent="0.2">
      <c r="A38" s="17" t="s">
        <v>47</v>
      </c>
      <c r="B38" s="22" t="s">
        <v>44</v>
      </c>
      <c r="C38" s="22" t="s">
        <v>168</v>
      </c>
      <c r="D38" s="17" t="s">
        <v>49</v>
      </c>
      <c r="E38" s="23" t="s">
        <v>169</v>
      </c>
      <c r="F38" s="24" t="s">
        <v>159</v>
      </c>
      <c r="G38" s="25">
        <v>40.700000000000003</v>
      </c>
      <c r="H38" s="48"/>
      <c r="I38" s="25">
        <f>ROUND(ROUND(H38,1)*ROUND(G38,1),1)</f>
        <v>0</v>
      </c>
      <c r="O38">
        <f>(I38*21)/100</f>
        <v>0</v>
      </c>
      <c r="P38" t="s">
        <v>27</v>
      </c>
    </row>
    <row r="39" spans="1:16" x14ac:dyDescent="0.2">
      <c r="A39" s="26" t="s">
        <v>52</v>
      </c>
      <c r="E39" s="27" t="s">
        <v>160</v>
      </c>
      <c r="H39" s="49"/>
    </row>
    <row r="40" spans="1:16" x14ac:dyDescent="0.2">
      <c r="A40" s="30" t="s">
        <v>54</v>
      </c>
      <c r="E40" s="29" t="s">
        <v>49</v>
      </c>
      <c r="H40" s="49"/>
    </row>
    <row r="41" spans="1:16" x14ac:dyDescent="0.2">
      <c r="A41" s="17" t="s">
        <v>47</v>
      </c>
      <c r="B41" s="22" t="s">
        <v>76</v>
      </c>
      <c r="C41" s="22" t="s">
        <v>170</v>
      </c>
      <c r="D41" s="17" t="s">
        <v>49</v>
      </c>
      <c r="E41" s="23" t="s">
        <v>171</v>
      </c>
      <c r="F41" s="24" t="s">
        <v>159</v>
      </c>
      <c r="G41" s="25">
        <v>0.3</v>
      </c>
      <c r="H41" s="48"/>
      <c r="I41" s="25">
        <f>ROUND(ROUND(H41,1)*ROUND(G41,1),1)</f>
        <v>0</v>
      </c>
      <c r="O41">
        <f>(I41*21)/100</f>
        <v>0</v>
      </c>
      <c r="P41" t="s">
        <v>27</v>
      </c>
    </row>
    <row r="42" spans="1:16" x14ac:dyDescent="0.2">
      <c r="A42" s="26" t="s">
        <v>52</v>
      </c>
      <c r="E42" s="27" t="s">
        <v>172</v>
      </c>
      <c r="H42" s="49"/>
    </row>
    <row r="43" spans="1:16" x14ac:dyDescent="0.2">
      <c r="A43" s="30" t="s">
        <v>54</v>
      </c>
      <c r="E43" s="29" t="s">
        <v>662</v>
      </c>
      <c r="H43" s="49"/>
    </row>
    <row r="44" spans="1:16" x14ac:dyDescent="0.2">
      <c r="A44" s="17" t="s">
        <v>47</v>
      </c>
      <c r="B44" s="22" t="s">
        <v>79</v>
      </c>
      <c r="C44" s="22" t="s">
        <v>598</v>
      </c>
      <c r="D44" s="17" t="s">
        <v>49</v>
      </c>
      <c r="E44" s="23" t="s">
        <v>599</v>
      </c>
      <c r="F44" s="24" t="s">
        <v>159</v>
      </c>
      <c r="G44" s="25">
        <v>4.8</v>
      </c>
      <c r="H44" s="48"/>
      <c r="I44" s="25">
        <f>ROUND(ROUND(H44,1)*ROUND(G44,1),1)</f>
        <v>0</v>
      </c>
      <c r="O44">
        <f>(I44*21)/100</f>
        <v>0</v>
      </c>
      <c r="P44" t="s">
        <v>27</v>
      </c>
    </row>
    <row r="45" spans="1:16" ht="25.5" x14ac:dyDescent="0.2">
      <c r="A45" s="26" t="s">
        <v>52</v>
      </c>
      <c r="E45" s="27" t="s">
        <v>167</v>
      </c>
      <c r="H45" s="49"/>
    </row>
    <row r="46" spans="1:16" x14ac:dyDescent="0.2">
      <c r="A46" s="30" t="s">
        <v>54</v>
      </c>
      <c r="E46" s="29" t="s">
        <v>49</v>
      </c>
      <c r="H46" s="49"/>
    </row>
    <row r="47" spans="1:16" x14ac:dyDescent="0.2">
      <c r="A47" s="17" t="s">
        <v>47</v>
      </c>
      <c r="B47" s="22" t="s">
        <v>82</v>
      </c>
      <c r="C47" s="22" t="s">
        <v>177</v>
      </c>
      <c r="D47" s="17" t="s">
        <v>49</v>
      </c>
      <c r="E47" s="23" t="s">
        <v>178</v>
      </c>
      <c r="F47" s="24" t="s">
        <v>159</v>
      </c>
      <c r="G47" s="25">
        <v>5.0999999999999996</v>
      </c>
      <c r="H47" s="48"/>
      <c r="I47" s="25">
        <f>ROUND(ROUND(H47,1)*ROUND(G47,1),1)</f>
        <v>0</v>
      </c>
      <c r="O47">
        <f>(I47*21)/100</f>
        <v>0</v>
      </c>
      <c r="P47" t="s">
        <v>27</v>
      </c>
    </row>
    <row r="48" spans="1:16" x14ac:dyDescent="0.2">
      <c r="A48" s="26" t="s">
        <v>52</v>
      </c>
      <c r="E48" s="27" t="s">
        <v>179</v>
      </c>
      <c r="H48" s="49"/>
    </row>
    <row r="49" spans="1:16" x14ac:dyDescent="0.2">
      <c r="A49" s="30" t="s">
        <v>54</v>
      </c>
      <c r="E49" s="29" t="s">
        <v>663</v>
      </c>
      <c r="H49" s="49"/>
    </row>
    <row r="50" spans="1:16" x14ac:dyDescent="0.2">
      <c r="A50" s="17" t="s">
        <v>47</v>
      </c>
      <c r="B50" s="22" t="s">
        <v>85</v>
      </c>
      <c r="C50" s="22" t="s">
        <v>182</v>
      </c>
      <c r="D50" s="17" t="s">
        <v>49</v>
      </c>
      <c r="E50" s="23" t="s">
        <v>183</v>
      </c>
      <c r="F50" s="24" t="s">
        <v>110</v>
      </c>
      <c r="G50" s="25">
        <v>47.6</v>
      </c>
      <c r="H50" s="48"/>
      <c r="I50" s="25">
        <f>ROUND(ROUND(H50,1)*ROUND(G50,1),1)</f>
        <v>0</v>
      </c>
      <c r="O50">
        <f>(I50*21)/100</f>
        <v>0</v>
      </c>
      <c r="P50" t="s">
        <v>27</v>
      </c>
    </row>
    <row r="51" spans="1:16" ht="25.5" x14ac:dyDescent="0.2">
      <c r="A51" s="26" t="s">
        <v>52</v>
      </c>
      <c r="E51" s="27" t="s">
        <v>184</v>
      </c>
      <c r="H51" s="49"/>
    </row>
    <row r="52" spans="1:16" x14ac:dyDescent="0.2">
      <c r="A52" s="30" t="s">
        <v>54</v>
      </c>
      <c r="E52" s="29" t="s">
        <v>49</v>
      </c>
      <c r="H52" s="49"/>
    </row>
    <row r="53" spans="1:16" x14ac:dyDescent="0.2">
      <c r="A53" s="17" t="s">
        <v>47</v>
      </c>
      <c r="B53" s="22" t="s">
        <v>88</v>
      </c>
      <c r="C53" s="22" t="s">
        <v>186</v>
      </c>
      <c r="D53" s="17" t="s">
        <v>49</v>
      </c>
      <c r="E53" s="23" t="s">
        <v>187</v>
      </c>
      <c r="F53" s="24" t="s">
        <v>110</v>
      </c>
      <c r="G53" s="25">
        <v>47.6</v>
      </c>
      <c r="H53" s="48"/>
      <c r="I53" s="25">
        <f>ROUND(ROUND(H53,1)*ROUND(G53,1),1)</f>
        <v>0</v>
      </c>
      <c r="O53">
        <f>(I53*21)/100</f>
        <v>0</v>
      </c>
      <c r="P53" t="s">
        <v>27</v>
      </c>
    </row>
    <row r="54" spans="1:16" ht="25.5" x14ac:dyDescent="0.2">
      <c r="A54" s="26" t="s">
        <v>52</v>
      </c>
      <c r="E54" s="27" t="s">
        <v>184</v>
      </c>
      <c r="H54" s="49"/>
    </row>
    <row r="55" spans="1:16" x14ac:dyDescent="0.2">
      <c r="A55" s="30" t="s">
        <v>54</v>
      </c>
      <c r="E55" s="29" t="s">
        <v>49</v>
      </c>
      <c r="H55" s="49"/>
    </row>
    <row r="56" spans="1:16" x14ac:dyDescent="0.2">
      <c r="A56" s="17" t="s">
        <v>47</v>
      </c>
      <c r="B56" s="22" t="s">
        <v>91</v>
      </c>
      <c r="C56" s="22" t="s">
        <v>189</v>
      </c>
      <c r="D56" s="17" t="s">
        <v>49</v>
      </c>
      <c r="E56" s="23" t="s">
        <v>190</v>
      </c>
      <c r="F56" s="24" t="s">
        <v>159</v>
      </c>
      <c r="G56" s="25">
        <v>45.8</v>
      </c>
      <c r="H56" s="48"/>
      <c r="I56" s="25">
        <f>ROUND(ROUND(H56,1)*ROUND(G56,1),1)</f>
        <v>0</v>
      </c>
      <c r="O56">
        <f>(I56*21)/100</f>
        <v>0</v>
      </c>
      <c r="P56" t="s">
        <v>27</v>
      </c>
    </row>
    <row r="57" spans="1:16" ht="25.5" x14ac:dyDescent="0.2">
      <c r="A57" s="26" t="s">
        <v>52</v>
      </c>
      <c r="E57" s="27" t="s">
        <v>191</v>
      </c>
      <c r="H57" s="49"/>
    </row>
    <row r="58" spans="1:16" x14ac:dyDescent="0.2">
      <c r="A58" s="30" t="s">
        <v>54</v>
      </c>
      <c r="E58" s="29" t="s">
        <v>664</v>
      </c>
      <c r="H58" s="49"/>
    </row>
    <row r="59" spans="1:16" x14ac:dyDescent="0.2">
      <c r="A59" s="17" t="s">
        <v>47</v>
      </c>
      <c r="B59" s="22" t="s">
        <v>94</v>
      </c>
      <c r="C59" s="22" t="s">
        <v>665</v>
      </c>
      <c r="D59" s="17" t="s">
        <v>18</v>
      </c>
      <c r="E59" s="23" t="s">
        <v>666</v>
      </c>
      <c r="F59" s="24" t="s">
        <v>159</v>
      </c>
      <c r="G59" s="25">
        <v>11.8</v>
      </c>
      <c r="H59" s="48"/>
      <c r="I59" s="25">
        <f>ROUND(ROUND(H59,1)*ROUND(G59,1),1)</f>
        <v>0</v>
      </c>
      <c r="O59">
        <f>(I59*21)/100</f>
        <v>0</v>
      </c>
      <c r="P59" t="s">
        <v>27</v>
      </c>
    </row>
    <row r="60" spans="1:16" ht="25.5" x14ac:dyDescent="0.2">
      <c r="A60" s="26" t="s">
        <v>52</v>
      </c>
      <c r="E60" s="27" t="s">
        <v>196</v>
      </c>
      <c r="H60" s="49"/>
    </row>
    <row r="61" spans="1:16" x14ac:dyDescent="0.2">
      <c r="A61" s="30" t="s">
        <v>54</v>
      </c>
      <c r="E61" s="29" t="s">
        <v>667</v>
      </c>
      <c r="H61" s="49"/>
    </row>
    <row r="62" spans="1:16" x14ac:dyDescent="0.2">
      <c r="A62" s="17" t="s">
        <v>47</v>
      </c>
      <c r="B62" s="22" t="s">
        <v>97</v>
      </c>
      <c r="C62" s="22" t="s">
        <v>665</v>
      </c>
      <c r="D62" s="17" t="s">
        <v>199</v>
      </c>
      <c r="E62" s="23" t="s">
        <v>666</v>
      </c>
      <c r="F62" s="24" t="s">
        <v>159</v>
      </c>
      <c r="G62" s="25">
        <v>34</v>
      </c>
      <c r="H62" s="48"/>
      <c r="I62" s="25">
        <f>ROUND(ROUND(H62,1)*ROUND(G62,1),1)</f>
        <v>0</v>
      </c>
      <c r="O62">
        <f>(I62*21)/100</f>
        <v>0</v>
      </c>
      <c r="P62" t="s">
        <v>27</v>
      </c>
    </row>
    <row r="63" spans="1:16" ht="25.5" x14ac:dyDescent="0.2">
      <c r="A63" s="26" t="s">
        <v>52</v>
      </c>
      <c r="E63" s="27" t="s">
        <v>200</v>
      </c>
      <c r="H63" s="49"/>
    </row>
    <row r="64" spans="1:16" x14ac:dyDescent="0.2">
      <c r="A64" s="30" t="s">
        <v>54</v>
      </c>
      <c r="E64" s="29" t="s">
        <v>668</v>
      </c>
      <c r="H64" s="49"/>
    </row>
    <row r="65" spans="1:16" x14ac:dyDescent="0.2">
      <c r="A65" s="17" t="s">
        <v>47</v>
      </c>
      <c r="B65" s="22" t="s">
        <v>100</v>
      </c>
      <c r="C65" s="22" t="s">
        <v>203</v>
      </c>
      <c r="D65" s="17" t="s">
        <v>18</v>
      </c>
      <c r="E65" s="23" t="s">
        <v>204</v>
      </c>
      <c r="F65" s="24" t="s">
        <v>159</v>
      </c>
      <c r="G65" s="25">
        <v>50.7</v>
      </c>
      <c r="H65" s="48"/>
      <c r="I65" s="25">
        <f>ROUND(ROUND(H65,1)*ROUND(G65,1),1)</f>
        <v>0</v>
      </c>
      <c r="O65">
        <f>(I65*21)/100</f>
        <v>0</v>
      </c>
      <c r="P65" t="s">
        <v>27</v>
      </c>
    </row>
    <row r="66" spans="1:16" ht="25.5" x14ac:dyDescent="0.2">
      <c r="A66" s="26" t="s">
        <v>52</v>
      </c>
      <c r="E66" s="27" t="s">
        <v>205</v>
      </c>
      <c r="H66" s="49"/>
    </row>
    <row r="67" spans="1:16" ht="25.5" x14ac:dyDescent="0.2">
      <c r="A67" s="30" t="s">
        <v>54</v>
      </c>
      <c r="E67" s="29" t="s">
        <v>669</v>
      </c>
      <c r="H67" s="49"/>
    </row>
    <row r="68" spans="1:16" x14ac:dyDescent="0.2">
      <c r="A68" s="17" t="s">
        <v>47</v>
      </c>
      <c r="B68" s="22" t="s">
        <v>176</v>
      </c>
      <c r="C68" s="22" t="s">
        <v>203</v>
      </c>
      <c r="D68" s="17" t="s">
        <v>199</v>
      </c>
      <c r="E68" s="23" t="s">
        <v>204</v>
      </c>
      <c r="F68" s="24" t="s">
        <v>159</v>
      </c>
      <c r="G68" s="25">
        <v>39</v>
      </c>
      <c r="H68" s="48"/>
      <c r="I68" s="25">
        <f>ROUND(ROUND(H68,1)*ROUND(G68,1),1)</f>
        <v>0</v>
      </c>
      <c r="O68">
        <f>(I68*21)/100</f>
        <v>0</v>
      </c>
      <c r="P68" t="s">
        <v>27</v>
      </c>
    </row>
    <row r="69" spans="1:16" ht="25.5" x14ac:dyDescent="0.2">
      <c r="A69" s="26" t="s">
        <v>52</v>
      </c>
      <c r="E69" s="27" t="s">
        <v>208</v>
      </c>
      <c r="H69" s="49"/>
    </row>
    <row r="70" spans="1:16" ht="25.5" x14ac:dyDescent="0.2">
      <c r="A70" s="30" t="s">
        <v>54</v>
      </c>
      <c r="E70" s="29" t="s">
        <v>670</v>
      </c>
      <c r="H70" s="49"/>
    </row>
    <row r="71" spans="1:16" x14ac:dyDescent="0.2">
      <c r="A71" s="17" t="s">
        <v>47</v>
      </c>
      <c r="B71" s="22" t="s">
        <v>181</v>
      </c>
      <c r="C71" s="22" t="s">
        <v>211</v>
      </c>
      <c r="D71" s="17" t="s">
        <v>49</v>
      </c>
      <c r="E71" s="23" t="s">
        <v>212</v>
      </c>
      <c r="F71" s="24" t="s">
        <v>213</v>
      </c>
      <c r="G71" s="25">
        <v>68</v>
      </c>
      <c r="H71" s="48"/>
      <c r="I71" s="25">
        <f>ROUND(ROUND(H71,1)*ROUND(G71,1),1)</f>
        <v>0</v>
      </c>
      <c r="O71">
        <f>(I71*21)/100</f>
        <v>0</v>
      </c>
      <c r="P71" t="s">
        <v>27</v>
      </c>
    </row>
    <row r="72" spans="1:16" x14ac:dyDescent="0.2">
      <c r="A72" s="26" t="s">
        <v>52</v>
      </c>
      <c r="E72" s="27" t="s">
        <v>214</v>
      </c>
      <c r="H72" s="49"/>
    </row>
    <row r="73" spans="1:16" x14ac:dyDescent="0.2">
      <c r="A73" s="30" t="s">
        <v>54</v>
      </c>
      <c r="E73" s="29" t="s">
        <v>671</v>
      </c>
      <c r="H73" s="49"/>
    </row>
    <row r="74" spans="1:16" x14ac:dyDescent="0.2">
      <c r="A74" s="17" t="s">
        <v>47</v>
      </c>
      <c r="B74" s="22" t="s">
        <v>185</v>
      </c>
      <c r="C74" s="22" t="s">
        <v>217</v>
      </c>
      <c r="D74" s="17" t="s">
        <v>18</v>
      </c>
      <c r="E74" s="23" t="s">
        <v>218</v>
      </c>
      <c r="F74" s="24" t="s">
        <v>159</v>
      </c>
      <c r="G74" s="25">
        <v>4.9000000000000004</v>
      </c>
      <c r="H74" s="48"/>
      <c r="I74" s="25">
        <f>ROUND(ROUND(H74,1)*ROUND(G74,1),1)</f>
        <v>0</v>
      </c>
      <c r="O74">
        <f>(I74*21)/100</f>
        <v>0</v>
      </c>
      <c r="P74" t="s">
        <v>27</v>
      </c>
    </row>
    <row r="75" spans="1:16" ht="25.5" x14ac:dyDescent="0.2">
      <c r="A75" s="26" t="s">
        <v>52</v>
      </c>
      <c r="E75" s="27" t="s">
        <v>219</v>
      </c>
      <c r="H75" s="49"/>
    </row>
    <row r="76" spans="1:16" x14ac:dyDescent="0.2">
      <c r="A76" s="30" t="s">
        <v>54</v>
      </c>
      <c r="E76" s="29" t="s">
        <v>49</v>
      </c>
      <c r="H76" s="49"/>
    </row>
    <row r="77" spans="1:16" x14ac:dyDescent="0.2">
      <c r="A77" s="17" t="s">
        <v>47</v>
      </c>
      <c r="B77" s="22" t="s">
        <v>188</v>
      </c>
      <c r="C77" s="22" t="s">
        <v>217</v>
      </c>
      <c r="D77" s="17" t="s">
        <v>199</v>
      </c>
      <c r="E77" s="23" t="s">
        <v>218</v>
      </c>
      <c r="F77" s="24" t="s">
        <v>159</v>
      </c>
      <c r="G77" s="25">
        <v>7.3</v>
      </c>
      <c r="H77" s="48"/>
      <c r="I77" s="25">
        <f>ROUND(ROUND(H77,1)*ROUND(G77,1),1)</f>
        <v>0</v>
      </c>
      <c r="O77">
        <f>(I77*21)/100</f>
        <v>0</v>
      </c>
      <c r="P77" t="s">
        <v>27</v>
      </c>
    </row>
    <row r="78" spans="1:16" ht="25.5" x14ac:dyDescent="0.2">
      <c r="A78" s="26" t="s">
        <v>52</v>
      </c>
      <c r="E78" s="27" t="s">
        <v>221</v>
      </c>
      <c r="H78" s="49"/>
    </row>
    <row r="79" spans="1:16" x14ac:dyDescent="0.2">
      <c r="A79" s="30" t="s">
        <v>54</v>
      </c>
      <c r="E79" s="29" t="s">
        <v>49</v>
      </c>
      <c r="H79" s="49"/>
    </row>
    <row r="80" spans="1:16" x14ac:dyDescent="0.2">
      <c r="A80" s="17" t="s">
        <v>222</v>
      </c>
      <c r="B80" s="22" t="s">
        <v>193</v>
      </c>
      <c r="C80" s="22" t="s">
        <v>224</v>
      </c>
      <c r="D80" s="17" t="s">
        <v>49</v>
      </c>
      <c r="E80" s="23" t="s">
        <v>225</v>
      </c>
      <c r="F80" s="24" t="s">
        <v>213</v>
      </c>
      <c r="G80" s="25">
        <v>13.4</v>
      </c>
      <c r="H80" s="48"/>
      <c r="I80" s="25">
        <f>ROUND(ROUND(H80,1)*ROUND(G80,1),1)</f>
        <v>0</v>
      </c>
      <c r="O80">
        <f>(I80*21)/100</f>
        <v>0</v>
      </c>
      <c r="P80" t="s">
        <v>27</v>
      </c>
    </row>
    <row r="81" spans="1:16" x14ac:dyDescent="0.2">
      <c r="A81" s="26" t="s">
        <v>52</v>
      </c>
      <c r="E81" s="27" t="s">
        <v>226</v>
      </c>
      <c r="H81" s="49"/>
    </row>
    <row r="82" spans="1:16" x14ac:dyDescent="0.2">
      <c r="A82" s="30" t="s">
        <v>54</v>
      </c>
      <c r="E82" s="29" t="s">
        <v>672</v>
      </c>
      <c r="H82" s="49"/>
    </row>
    <row r="83" spans="1:16" ht="25.5" x14ac:dyDescent="0.2">
      <c r="A83" s="17" t="s">
        <v>47</v>
      </c>
      <c r="B83" s="22" t="s">
        <v>198</v>
      </c>
      <c r="C83" s="22" t="s">
        <v>229</v>
      </c>
      <c r="D83" s="17" t="s">
        <v>18</v>
      </c>
      <c r="E83" s="23" t="s">
        <v>230</v>
      </c>
      <c r="F83" s="24" t="s">
        <v>159</v>
      </c>
      <c r="G83" s="25">
        <v>6.9</v>
      </c>
      <c r="H83" s="48"/>
      <c r="I83" s="25">
        <f>ROUND(ROUND(H83,1)*ROUND(G83,1),1)</f>
        <v>0</v>
      </c>
      <c r="O83">
        <f>(I83*21)/100</f>
        <v>0</v>
      </c>
      <c r="P83" t="s">
        <v>27</v>
      </c>
    </row>
    <row r="84" spans="1:16" ht="25.5" x14ac:dyDescent="0.2">
      <c r="A84" s="26" t="s">
        <v>52</v>
      </c>
      <c r="E84" s="27" t="s">
        <v>231</v>
      </c>
      <c r="H84" s="49"/>
    </row>
    <row r="85" spans="1:16" x14ac:dyDescent="0.2">
      <c r="A85" s="30" t="s">
        <v>54</v>
      </c>
      <c r="E85" s="29" t="s">
        <v>49</v>
      </c>
      <c r="H85" s="49"/>
    </row>
    <row r="86" spans="1:16" ht="25.5" x14ac:dyDescent="0.2">
      <c r="A86" s="17" t="s">
        <v>47</v>
      </c>
      <c r="B86" s="22" t="s">
        <v>202</v>
      </c>
      <c r="C86" s="22" t="s">
        <v>229</v>
      </c>
      <c r="D86" s="17" t="s">
        <v>199</v>
      </c>
      <c r="E86" s="23" t="s">
        <v>230</v>
      </c>
      <c r="F86" s="24" t="s">
        <v>159</v>
      </c>
      <c r="G86" s="25">
        <v>11.5</v>
      </c>
      <c r="H86" s="48"/>
      <c r="I86" s="25">
        <f>ROUND(ROUND(H86,1)*ROUND(G86,1),1)</f>
        <v>0</v>
      </c>
      <c r="O86">
        <f>(I86*21)/100</f>
        <v>0</v>
      </c>
      <c r="P86" t="s">
        <v>27</v>
      </c>
    </row>
    <row r="87" spans="1:16" ht="25.5" x14ac:dyDescent="0.2">
      <c r="A87" s="26" t="s">
        <v>52</v>
      </c>
      <c r="E87" s="27" t="s">
        <v>233</v>
      </c>
      <c r="H87" s="49"/>
    </row>
    <row r="88" spans="1:16" x14ac:dyDescent="0.2">
      <c r="A88" s="30" t="s">
        <v>54</v>
      </c>
      <c r="E88" s="29" t="s">
        <v>49</v>
      </c>
      <c r="H88" s="49"/>
    </row>
    <row r="89" spans="1:16" x14ac:dyDescent="0.2">
      <c r="A89" s="17" t="s">
        <v>222</v>
      </c>
      <c r="B89" s="22" t="s">
        <v>207</v>
      </c>
      <c r="C89" s="22" t="s">
        <v>224</v>
      </c>
      <c r="D89" s="17" t="s">
        <v>49</v>
      </c>
      <c r="E89" s="23" t="s">
        <v>225</v>
      </c>
      <c r="F89" s="24" t="s">
        <v>213</v>
      </c>
      <c r="G89" s="25">
        <v>21.3</v>
      </c>
      <c r="H89" s="48"/>
      <c r="I89" s="25">
        <f>ROUND(ROUND(H89,1)*ROUND(G89,1),1)</f>
        <v>0</v>
      </c>
      <c r="O89">
        <f>(I89*21)/100</f>
        <v>0</v>
      </c>
      <c r="P89" t="s">
        <v>27</v>
      </c>
    </row>
    <row r="90" spans="1:16" x14ac:dyDescent="0.2">
      <c r="A90" s="26" t="s">
        <v>52</v>
      </c>
      <c r="E90" s="27" t="s">
        <v>235</v>
      </c>
      <c r="H90" s="49"/>
    </row>
    <row r="91" spans="1:16" x14ac:dyDescent="0.2">
      <c r="A91" s="30" t="s">
        <v>54</v>
      </c>
      <c r="E91" s="29" t="s">
        <v>673</v>
      </c>
      <c r="H91" s="49"/>
    </row>
    <row r="92" spans="1:16" x14ac:dyDescent="0.2">
      <c r="A92" s="17" t="s">
        <v>47</v>
      </c>
      <c r="B92" s="22" t="s">
        <v>210</v>
      </c>
      <c r="C92" s="22" t="s">
        <v>238</v>
      </c>
      <c r="D92" s="17" t="s">
        <v>18</v>
      </c>
      <c r="E92" s="23" t="s">
        <v>239</v>
      </c>
      <c r="F92" s="24" t="s">
        <v>159</v>
      </c>
      <c r="G92" s="25">
        <v>4.5</v>
      </c>
      <c r="H92" s="48"/>
      <c r="I92" s="25">
        <f>ROUND(ROUND(H92,1)*ROUND(G92,1),1)</f>
        <v>0</v>
      </c>
      <c r="O92">
        <f>(I92*21)/100</f>
        <v>0</v>
      </c>
      <c r="P92" t="s">
        <v>27</v>
      </c>
    </row>
    <row r="93" spans="1:16" ht="25.5" x14ac:dyDescent="0.2">
      <c r="A93" s="26" t="s">
        <v>52</v>
      </c>
      <c r="E93" s="27" t="s">
        <v>240</v>
      </c>
      <c r="H93" s="49"/>
    </row>
    <row r="94" spans="1:16" x14ac:dyDescent="0.2">
      <c r="A94" s="30" t="s">
        <v>54</v>
      </c>
      <c r="E94" s="29" t="s">
        <v>49</v>
      </c>
      <c r="H94" s="49"/>
    </row>
    <row r="95" spans="1:16" x14ac:dyDescent="0.2">
      <c r="A95" s="17" t="s">
        <v>222</v>
      </c>
      <c r="B95" s="22" t="s">
        <v>220</v>
      </c>
      <c r="C95" s="22" t="s">
        <v>242</v>
      </c>
      <c r="D95" s="17" t="s">
        <v>49</v>
      </c>
      <c r="E95" s="23" t="s">
        <v>243</v>
      </c>
      <c r="F95" s="24" t="s">
        <v>213</v>
      </c>
      <c r="G95" s="25">
        <v>9.1</v>
      </c>
      <c r="H95" s="48"/>
      <c r="I95" s="25">
        <f>ROUND(ROUND(H95,1)*ROUND(G95,1),1)</f>
        <v>0</v>
      </c>
      <c r="O95">
        <f>(I95*21)/100</f>
        <v>0</v>
      </c>
      <c r="P95" t="s">
        <v>27</v>
      </c>
    </row>
    <row r="96" spans="1:16" x14ac:dyDescent="0.2">
      <c r="A96" s="26" t="s">
        <v>52</v>
      </c>
      <c r="E96" s="27" t="s">
        <v>244</v>
      </c>
      <c r="H96" s="49"/>
    </row>
    <row r="97" spans="1:16" x14ac:dyDescent="0.2">
      <c r="A97" s="30" t="s">
        <v>54</v>
      </c>
      <c r="E97" s="29" t="s">
        <v>674</v>
      </c>
      <c r="H97" s="49"/>
    </row>
    <row r="98" spans="1:16" x14ac:dyDescent="0.2">
      <c r="A98" s="17" t="s">
        <v>47</v>
      </c>
      <c r="B98" s="22" t="s">
        <v>216</v>
      </c>
      <c r="C98" s="22" t="s">
        <v>238</v>
      </c>
      <c r="D98" s="17" t="s">
        <v>199</v>
      </c>
      <c r="E98" s="23" t="s">
        <v>239</v>
      </c>
      <c r="F98" s="24" t="s">
        <v>159</v>
      </c>
      <c r="G98" s="25">
        <v>0.2</v>
      </c>
      <c r="H98" s="48"/>
      <c r="I98" s="25">
        <f>ROUND(ROUND(H98,1)*ROUND(G98,1),1)</f>
        <v>0</v>
      </c>
      <c r="O98">
        <f>(I98*21)/100</f>
        <v>0</v>
      </c>
      <c r="P98" t="s">
        <v>27</v>
      </c>
    </row>
    <row r="99" spans="1:16" x14ac:dyDescent="0.2">
      <c r="A99" s="26" t="s">
        <v>52</v>
      </c>
      <c r="E99" s="27" t="s">
        <v>247</v>
      </c>
      <c r="H99" s="49"/>
    </row>
    <row r="100" spans="1:16" x14ac:dyDescent="0.2">
      <c r="A100" s="30" t="s">
        <v>54</v>
      </c>
      <c r="E100" s="29" t="s">
        <v>675</v>
      </c>
      <c r="H100" s="49"/>
    </row>
    <row r="101" spans="1:16" x14ac:dyDescent="0.2">
      <c r="A101" s="17" t="s">
        <v>222</v>
      </c>
      <c r="B101" s="22" t="s">
        <v>223</v>
      </c>
      <c r="C101" s="22" t="s">
        <v>250</v>
      </c>
      <c r="D101" s="17" t="s">
        <v>49</v>
      </c>
      <c r="E101" s="23" t="s">
        <v>251</v>
      </c>
      <c r="F101" s="24" t="s">
        <v>213</v>
      </c>
      <c r="G101" s="25">
        <v>0.4</v>
      </c>
      <c r="H101" s="48"/>
      <c r="I101" s="25">
        <f>ROUND(ROUND(H101,1)*ROUND(G101,1),1)</f>
        <v>0</v>
      </c>
      <c r="O101">
        <f>(I101*21)/100</f>
        <v>0</v>
      </c>
      <c r="P101" t="s">
        <v>27</v>
      </c>
    </row>
    <row r="102" spans="1:16" x14ac:dyDescent="0.2">
      <c r="A102" s="26" t="s">
        <v>52</v>
      </c>
      <c r="E102" s="27" t="s">
        <v>252</v>
      </c>
      <c r="H102" s="49"/>
    </row>
    <row r="103" spans="1:16" x14ac:dyDescent="0.2">
      <c r="A103" s="30" t="s">
        <v>54</v>
      </c>
      <c r="E103" s="29" t="s">
        <v>676</v>
      </c>
      <c r="H103" s="49"/>
    </row>
    <row r="104" spans="1:16" x14ac:dyDescent="0.2">
      <c r="A104" s="17" t="s">
        <v>47</v>
      </c>
      <c r="B104" s="22" t="s">
        <v>428</v>
      </c>
      <c r="C104" s="22" t="s">
        <v>274</v>
      </c>
      <c r="D104" s="17" t="s">
        <v>49</v>
      </c>
      <c r="E104" s="23" t="s">
        <v>275</v>
      </c>
      <c r="F104" s="24" t="s">
        <v>159</v>
      </c>
      <c r="G104" s="25">
        <v>45.8</v>
      </c>
      <c r="H104" s="48"/>
      <c r="I104" s="25">
        <f>ROUND(ROUND(H104,1)*ROUND(G104,1),1)</f>
        <v>0</v>
      </c>
      <c r="O104">
        <f>(I104*21)/100</f>
        <v>0</v>
      </c>
      <c r="P104" t="s">
        <v>27</v>
      </c>
    </row>
    <row r="105" spans="1:16" ht="38.25" x14ac:dyDescent="0.2">
      <c r="A105" s="26" t="s">
        <v>52</v>
      </c>
      <c r="E105" s="27" t="s">
        <v>276</v>
      </c>
      <c r="H105" s="49"/>
    </row>
    <row r="106" spans="1:16" x14ac:dyDescent="0.2">
      <c r="A106" s="30" t="s">
        <v>54</v>
      </c>
      <c r="E106" s="29" t="s">
        <v>664</v>
      </c>
      <c r="H106" s="49"/>
    </row>
    <row r="107" spans="1:16" x14ac:dyDescent="0.2">
      <c r="A107" s="17" t="s">
        <v>47</v>
      </c>
      <c r="B107" s="22" t="s">
        <v>431</v>
      </c>
      <c r="C107" s="22" t="s">
        <v>279</v>
      </c>
      <c r="D107" s="17" t="s">
        <v>49</v>
      </c>
      <c r="E107" s="23" t="s">
        <v>275</v>
      </c>
      <c r="F107" s="24" t="s">
        <v>159</v>
      </c>
      <c r="G107" s="25">
        <v>11.8</v>
      </c>
      <c r="H107" s="48"/>
      <c r="I107" s="25">
        <f>ROUND(ROUND(H107,1)*ROUND(G107,1),1)</f>
        <v>0</v>
      </c>
      <c r="O107">
        <f>(I107*21)/100</f>
        <v>0</v>
      </c>
      <c r="P107" t="s">
        <v>27</v>
      </c>
    </row>
    <row r="108" spans="1:16" ht="38.25" x14ac:dyDescent="0.2">
      <c r="A108" s="26" t="s">
        <v>52</v>
      </c>
      <c r="E108" s="27" t="s">
        <v>280</v>
      </c>
      <c r="H108" s="49"/>
    </row>
    <row r="109" spans="1:16" x14ac:dyDescent="0.2">
      <c r="A109" s="30" t="s">
        <v>54</v>
      </c>
      <c r="E109" s="29" t="s">
        <v>667</v>
      </c>
      <c r="H109" s="49"/>
    </row>
    <row r="110" spans="1:16" x14ac:dyDescent="0.2">
      <c r="A110" s="17" t="s">
        <v>47</v>
      </c>
      <c r="B110" s="22" t="s">
        <v>434</v>
      </c>
      <c r="C110" s="22" t="s">
        <v>282</v>
      </c>
      <c r="D110" s="17" t="s">
        <v>49</v>
      </c>
      <c r="E110" s="23" t="s">
        <v>275</v>
      </c>
      <c r="F110" s="24" t="s">
        <v>159</v>
      </c>
      <c r="G110" s="25">
        <v>34</v>
      </c>
      <c r="H110" s="48"/>
      <c r="I110" s="25">
        <f>ROUND(ROUND(H110,1)*ROUND(G110,1),1)</f>
        <v>0</v>
      </c>
      <c r="O110">
        <f>(I110*21)/100</f>
        <v>0</v>
      </c>
      <c r="P110" t="s">
        <v>27</v>
      </c>
    </row>
    <row r="111" spans="1:16" ht="38.25" x14ac:dyDescent="0.2">
      <c r="A111" s="26" t="s">
        <v>52</v>
      </c>
      <c r="E111" s="27" t="s">
        <v>283</v>
      </c>
      <c r="H111" s="49"/>
    </row>
    <row r="112" spans="1:16" x14ac:dyDescent="0.2">
      <c r="A112" s="30" t="s">
        <v>54</v>
      </c>
      <c r="E112" s="29" t="s">
        <v>668</v>
      </c>
      <c r="H112" s="49"/>
    </row>
    <row r="113" spans="1:18" x14ac:dyDescent="0.2">
      <c r="A113" s="17" t="s">
        <v>47</v>
      </c>
      <c r="B113" s="22" t="s">
        <v>438</v>
      </c>
      <c r="C113" s="22" t="s">
        <v>285</v>
      </c>
      <c r="D113" s="17" t="s">
        <v>49</v>
      </c>
      <c r="E113" s="23" t="s">
        <v>286</v>
      </c>
      <c r="F113" s="24" t="s">
        <v>159</v>
      </c>
      <c r="G113" s="25">
        <v>4.9000000000000004</v>
      </c>
      <c r="H113" s="48"/>
      <c r="I113" s="25">
        <f>ROUND(ROUND(H113,1)*ROUND(G113,1),1)</f>
        <v>0</v>
      </c>
      <c r="O113">
        <f>(I113*21)/100</f>
        <v>0</v>
      </c>
      <c r="P113" t="s">
        <v>27</v>
      </c>
    </row>
    <row r="114" spans="1:18" ht="25.5" x14ac:dyDescent="0.2">
      <c r="A114" s="26" t="s">
        <v>52</v>
      </c>
      <c r="E114" s="27" t="s">
        <v>287</v>
      </c>
      <c r="H114" s="49"/>
    </row>
    <row r="115" spans="1:18" x14ac:dyDescent="0.2">
      <c r="A115" s="28" t="s">
        <v>54</v>
      </c>
      <c r="E115" s="29" t="s">
        <v>49</v>
      </c>
      <c r="H115" s="49"/>
    </row>
    <row r="116" spans="1:18" ht="12.75" customHeight="1" x14ac:dyDescent="0.2">
      <c r="A116" s="5" t="s">
        <v>45</v>
      </c>
      <c r="B116" s="5"/>
      <c r="C116" s="32" t="s">
        <v>26</v>
      </c>
      <c r="D116" s="5"/>
      <c r="E116" s="20" t="s">
        <v>288</v>
      </c>
      <c r="F116" s="5"/>
      <c r="G116" s="5"/>
      <c r="H116" s="50"/>
      <c r="I116" s="33">
        <f>0+Q116</f>
        <v>0</v>
      </c>
      <c r="O116">
        <f>0+R116</f>
        <v>0</v>
      </c>
      <c r="Q116">
        <f>0+I117+I120</f>
        <v>0</v>
      </c>
      <c r="R116">
        <f>0+O117+O120</f>
        <v>0</v>
      </c>
    </row>
    <row r="117" spans="1:18" x14ac:dyDescent="0.2">
      <c r="A117" s="17" t="s">
        <v>47</v>
      </c>
      <c r="B117" s="22" t="s">
        <v>228</v>
      </c>
      <c r="C117" s="22" t="s">
        <v>290</v>
      </c>
      <c r="D117" s="17" t="s">
        <v>49</v>
      </c>
      <c r="E117" s="23" t="s">
        <v>291</v>
      </c>
      <c r="F117" s="24" t="s">
        <v>140</v>
      </c>
      <c r="G117" s="25">
        <v>9.1</v>
      </c>
      <c r="H117" s="48"/>
      <c r="I117" s="25">
        <f>ROUND(ROUND(H117,1)*ROUND(G117,1),1)</f>
        <v>0</v>
      </c>
      <c r="O117">
        <f>(I117*21)/100</f>
        <v>0</v>
      </c>
      <c r="P117" t="s">
        <v>27</v>
      </c>
    </row>
    <row r="118" spans="1:18" x14ac:dyDescent="0.2">
      <c r="A118" s="26" t="s">
        <v>52</v>
      </c>
      <c r="E118" s="27" t="s">
        <v>292</v>
      </c>
      <c r="H118" s="49"/>
    </row>
    <row r="119" spans="1:18" x14ac:dyDescent="0.2">
      <c r="A119" s="30" t="s">
        <v>54</v>
      </c>
      <c r="E119" s="29" t="s">
        <v>49</v>
      </c>
      <c r="H119" s="49"/>
    </row>
    <row r="120" spans="1:18" x14ac:dyDescent="0.2">
      <c r="A120" s="17" t="s">
        <v>47</v>
      </c>
      <c r="B120" s="22" t="s">
        <v>232</v>
      </c>
      <c r="C120" s="22" t="s">
        <v>294</v>
      </c>
      <c r="D120" s="17" t="s">
        <v>49</v>
      </c>
      <c r="E120" s="23" t="s">
        <v>295</v>
      </c>
      <c r="F120" s="24" t="s">
        <v>140</v>
      </c>
      <c r="G120" s="25">
        <v>9.1</v>
      </c>
      <c r="H120" s="48"/>
      <c r="I120" s="25">
        <f>ROUND(ROUND(H120,1)*ROUND(G120,1),1)</f>
        <v>0</v>
      </c>
      <c r="O120">
        <f>(I120*21)/100</f>
        <v>0</v>
      </c>
      <c r="P120" t="s">
        <v>27</v>
      </c>
    </row>
    <row r="121" spans="1:18" ht="38.25" x14ac:dyDescent="0.2">
      <c r="A121" s="26" t="s">
        <v>52</v>
      </c>
      <c r="E121" s="27" t="s">
        <v>296</v>
      </c>
      <c r="H121" s="49"/>
    </row>
    <row r="122" spans="1:18" x14ac:dyDescent="0.2">
      <c r="A122" s="28" t="s">
        <v>54</v>
      </c>
      <c r="E122" s="29" t="s">
        <v>49</v>
      </c>
      <c r="H122" s="49"/>
    </row>
    <row r="123" spans="1:18" ht="12.75" customHeight="1" x14ac:dyDescent="0.2">
      <c r="A123" s="5" t="s">
        <v>45</v>
      </c>
      <c r="B123" s="5"/>
      <c r="C123" s="32" t="s">
        <v>35</v>
      </c>
      <c r="D123" s="5"/>
      <c r="E123" s="20" t="s">
        <v>297</v>
      </c>
      <c r="F123" s="5"/>
      <c r="G123" s="5"/>
      <c r="H123" s="50"/>
      <c r="I123" s="33">
        <f>0+Q123</f>
        <v>0</v>
      </c>
      <c r="O123">
        <f>0+R123</f>
        <v>0</v>
      </c>
      <c r="Q123">
        <f>0+I124+I127</f>
        <v>0</v>
      </c>
      <c r="R123">
        <f>0+O124+O127</f>
        <v>0</v>
      </c>
    </row>
    <row r="124" spans="1:18" x14ac:dyDescent="0.2">
      <c r="A124" s="17" t="s">
        <v>47</v>
      </c>
      <c r="B124" s="22" t="s">
        <v>234</v>
      </c>
      <c r="C124" s="22" t="s">
        <v>304</v>
      </c>
      <c r="D124" s="17" t="s">
        <v>49</v>
      </c>
      <c r="E124" s="23" t="s">
        <v>305</v>
      </c>
      <c r="F124" s="24" t="s">
        <v>159</v>
      </c>
      <c r="G124" s="25">
        <v>1.6</v>
      </c>
      <c r="H124" s="48"/>
      <c r="I124" s="25">
        <f>ROUND(ROUND(H124,1)*ROUND(G124,1),1)</f>
        <v>0</v>
      </c>
      <c r="O124">
        <f>(I124*21)/100</f>
        <v>0</v>
      </c>
      <c r="P124" t="s">
        <v>27</v>
      </c>
    </row>
    <row r="125" spans="1:18" ht="25.5" x14ac:dyDescent="0.2">
      <c r="A125" s="26" t="s">
        <v>52</v>
      </c>
      <c r="E125" s="27" t="s">
        <v>306</v>
      </c>
      <c r="H125" s="49"/>
    </row>
    <row r="126" spans="1:18" x14ac:dyDescent="0.2">
      <c r="A126" s="30" t="s">
        <v>54</v>
      </c>
      <c r="E126" s="29" t="s">
        <v>49</v>
      </c>
      <c r="H126" s="49"/>
    </row>
    <row r="127" spans="1:18" x14ac:dyDescent="0.2">
      <c r="A127" s="17" t="s">
        <v>47</v>
      </c>
      <c r="B127" s="22" t="s">
        <v>237</v>
      </c>
      <c r="C127" s="22" t="s">
        <v>308</v>
      </c>
      <c r="D127" s="17" t="s">
        <v>49</v>
      </c>
      <c r="E127" s="23" t="s">
        <v>309</v>
      </c>
      <c r="F127" s="24" t="s">
        <v>159</v>
      </c>
      <c r="G127" s="25">
        <v>1.6</v>
      </c>
      <c r="H127" s="48"/>
      <c r="I127" s="25">
        <f>ROUND(ROUND(H127,1)*ROUND(G127,1),1)</f>
        <v>0</v>
      </c>
      <c r="O127">
        <f>(I127*21)/100</f>
        <v>0</v>
      </c>
      <c r="P127" t="s">
        <v>27</v>
      </c>
    </row>
    <row r="128" spans="1:18" ht="25.5" x14ac:dyDescent="0.2">
      <c r="A128" s="26" t="s">
        <v>52</v>
      </c>
      <c r="E128" s="27" t="s">
        <v>310</v>
      </c>
      <c r="H128" s="49"/>
    </row>
    <row r="129" spans="1:18" x14ac:dyDescent="0.2">
      <c r="A129" s="28" t="s">
        <v>54</v>
      </c>
      <c r="E129" s="29" t="s">
        <v>677</v>
      </c>
      <c r="H129" s="49"/>
    </row>
    <row r="130" spans="1:18" ht="12.75" customHeight="1" x14ac:dyDescent="0.2">
      <c r="A130" s="5" t="s">
        <v>45</v>
      </c>
      <c r="B130" s="5"/>
      <c r="C130" s="32" t="s">
        <v>37</v>
      </c>
      <c r="D130" s="5"/>
      <c r="E130" s="20" t="s">
        <v>312</v>
      </c>
      <c r="F130" s="5"/>
      <c r="G130" s="5"/>
      <c r="H130" s="50"/>
      <c r="I130" s="33">
        <f>0+Q130</f>
        <v>0</v>
      </c>
      <c r="O130">
        <f>0+R130</f>
        <v>0</v>
      </c>
      <c r="Q130">
        <f>0+I131+I134+I137+I140+I143+I146+I149</f>
        <v>0</v>
      </c>
      <c r="R130">
        <f>0+O131+O134+O137+O140+O143+O146+O149</f>
        <v>0</v>
      </c>
    </row>
    <row r="131" spans="1:18" x14ac:dyDescent="0.2">
      <c r="A131" s="17" t="s">
        <v>47</v>
      </c>
      <c r="B131" s="22" t="s">
        <v>246</v>
      </c>
      <c r="C131" s="22" t="s">
        <v>314</v>
      </c>
      <c r="D131" s="17" t="s">
        <v>49</v>
      </c>
      <c r="E131" s="23" t="s">
        <v>315</v>
      </c>
      <c r="F131" s="24" t="s">
        <v>110</v>
      </c>
      <c r="G131" s="25">
        <v>6.1</v>
      </c>
      <c r="H131" s="48"/>
      <c r="I131" s="25">
        <f>ROUND(ROUND(H131,1)*ROUND(G131,1),1)</f>
        <v>0</v>
      </c>
      <c r="O131">
        <f>(I131*21)/100</f>
        <v>0</v>
      </c>
      <c r="P131" t="s">
        <v>27</v>
      </c>
    </row>
    <row r="132" spans="1:18" ht="25.5" x14ac:dyDescent="0.2">
      <c r="A132" s="26" t="s">
        <v>52</v>
      </c>
      <c r="E132" s="27" t="s">
        <v>316</v>
      </c>
      <c r="H132" s="49"/>
    </row>
    <row r="133" spans="1:18" x14ac:dyDescent="0.2">
      <c r="A133" s="30" t="s">
        <v>54</v>
      </c>
      <c r="E133" s="29" t="s">
        <v>654</v>
      </c>
      <c r="H133" s="49"/>
    </row>
    <row r="134" spans="1:18" x14ac:dyDescent="0.2">
      <c r="A134" s="17" t="s">
        <v>47</v>
      </c>
      <c r="B134" s="22" t="s">
        <v>241</v>
      </c>
      <c r="C134" s="22" t="s">
        <v>619</v>
      </c>
      <c r="D134" s="17" t="s">
        <v>49</v>
      </c>
      <c r="E134" s="23" t="s">
        <v>620</v>
      </c>
      <c r="F134" s="24" t="s">
        <v>110</v>
      </c>
      <c r="G134" s="25">
        <v>3.9</v>
      </c>
      <c r="H134" s="48"/>
      <c r="I134" s="25">
        <f>ROUND(ROUND(H134,1)*ROUND(G134,1),1)</f>
        <v>0</v>
      </c>
      <c r="O134">
        <f>(I134*21)/100</f>
        <v>0</v>
      </c>
      <c r="P134" t="s">
        <v>27</v>
      </c>
    </row>
    <row r="135" spans="1:18" ht="25.5" x14ac:dyDescent="0.2">
      <c r="A135" s="26" t="s">
        <v>52</v>
      </c>
      <c r="E135" s="27" t="s">
        <v>621</v>
      </c>
      <c r="H135" s="49"/>
    </row>
    <row r="136" spans="1:18" x14ac:dyDescent="0.2">
      <c r="A136" s="30" t="s">
        <v>54</v>
      </c>
      <c r="E136" s="29" t="s">
        <v>655</v>
      </c>
      <c r="H136" s="49"/>
    </row>
    <row r="137" spans="1:18" x14ac:dyDescent="0.2">
      <c r="A137" s="17" t="s">
        <v>47</v>
      </c>
      <c r="B137" s="22" t="s">
        <v>249</v>
      </c>
      <c r="C137" s="22" t="s">
        <v>322</v>
      </c>
      <c r="D137" s="17" t="s">
        <v>49</v>
      </c>
      <c r="E137" s="23" t="s">
        <v>323</v>
      </c>
      <c r="F137" s="24" t="s">
        <v>110</v>
      </c>
      <c r="G137" s="25">
        <v>6.1</v>
      </c>
      <c r="H137" s="48"/>
      <c r="I137" s="25">
        <f>ROUND(ROUND(H137,1)*ROUND(G137,1),1)</f>
        <v>0</v>
      </c>
      <c r="O137">
        <f>(I137*21)/100</f>
        <v>0</v>
      </c>
      <c r="P137" t="s">
        <v>27</v>
      </c>
    </row>
    <row r="138" spans="1:18" ht="25.5" x14ac:dyDescent="0.2">
      <c r="A138" s="26" t="s">
        <v>52</v>
      </c>
      <c r="E138" s="27" t="s">
        <v>678</v>
      </c>
      <c r="H138" s="49"/>
    </row>
    <row r="139" spans="1:18" x14ac:dyDescent="0.2">
      <c r="A139" s="30" t="s">
        <v>54</v>
      </c>
      <c r="E139" s="29" t="s">
        <v>654</v>
      </c>
      <c r="H139" s="49"/>
    </row>
    <row r="140" spans="1:18" x14ac:dyDescent="0.2">
      <c r="A140" s="17" t="s">
        <v>47</v>
      </c>
      <c r="B140" s="22" t="s">
        <v>254</v>
      </c>
      <c r="C140" s="22" t="s">
        <v>626</v>
      </c>
      <c r="D140" s="17" t="s">
        <v>49</v>
      </c>
      <c r="E140" s="23" t="s">
        <v>627</v>
      </c>
      <c r="F140" s="24" t="s">
        <v>110</v>
      </c>
      <c r="G140" s="25">
        <v>3.9</v>
      </c>
      <c r="H140" s="48"/>
      <c r="I140" s="25">
        <f>ROUND(ROUND(H140,1)*ROUND(G140,1),1)</f>
        <v>0</v>
      </c>
      <c r="O140">
        <f>(I140*21)/100</f>
        <v>0</v>
      </c>
      <c r="P140" t="s">
        <v>27</v>
      </c>
    </row>
    <row r="141" spans="1:18" ht="25.5" x14ac:dyDescent="0.2">
      <c r="A141" s="26" t="s">
        <v>52</v>
      </c>
      <c r="E141" s="27" t="s">
        <v>628</v>
      </c>
      <c r="H141" s="49"/>
    </row>
    <row r="142" spans="1:18" x14ac:dyDescent="0.2">
      <c r="A142" s="30" t="s">
        <v>54</v>
      </c>
      <c r="E142" s="29" t="s">
        <v>655</v>
      </c>
      <c r="H142" s="49"/>
    </row>
    <row r="143" spans="1:18" x14ac:dyDescent="0.2">
      <c r="A143" s="17" t="s">
        <v>47</v>
      </c>
      <c r="B143" s="22" t="s">
        <v>259</v>
      </c>
      <c r="C143" s="22" t="s">
        <v>326</v>
      </c>
      <c r="D143" s="17" t="s">
        <v>49</v>
      </c>
      <c r="E143" s="23" t="s">
        <v>327</v>
      </c>
      <c r="F143" s="24" t="s">
        <v>110</v>
      </c>
      <c r="G143" s="25">
        <v>11.6</v>
      </c>
      <c r="H143" s="48"/>
      <c r="I143" s="25">
        <f>ROUND(ROUND(H143,1)*ROUND(G143,1),1)</f>
        <v>0</v>
      </c>
      <c r="O143">
        <f>(I143*21)/100</f>
        <v>0</v>
      </c>
      <c r="P143" t="s">
        <v>27</v>
      </c>
    </row>
    <row r="144" spans="1:18" ht="25.5" x14ac:dyDescent="0.2">
      <c r="A144" s="26" t="s">
        <v>52</v>
      </c>
      <c r="E144" s="27" t="s">
        <v>679</v>
      </c>
      <c r="H144" s="49"/>
    </row>
    <row r="145" spans="1:18" x14ac:dyDescent="0.2">
      <c r="A145" s="30" t="s">
        <v>54</v>
      </c>
      <c r="E145" s="29" t="s">
        <v>659</v>
      </c>
      <c r="H145" s="49"/>
    </row>
    <row r="146" spans="1:18" ht="25.5" x14ac:dyDescent="0.2">
      <c r="A146" s="17" t="s">
        <v>47</v>
      </c>
      <c r="B146" s="22" t="s">
        <v>263</v>
      </c>
      <c r="C146" s="22" t="s">
        <v>336</v>
      </c>
      <c r="D146" s="17" t="s">
        <v>49</v>
      </c>
      <c r="E146" s="23" t="s">
        <v>337</v>
      </c>
      <c r="F146" s="24" t="s">
        <v>110</v>
      </c>
      <c r="G146" s="25">
        <v>11.6</v>
      </c>
      <c r="H146" s="48"/>
      <c r="I146" s="25">
        <f>ROUND(ROUND(H146,1)*ROUND(G146,1),1)</f>
        <v>0</v>
      </c>
      <c r="O146">
        <f>(I146*21)/100</f>
        <v>0</v>
      </c>
      <c r="P146" t="s">
        <v>27</v>
      </c>
    </row>
    <row r="147" spans="1:18" ht="25.5" x14ac:dyDescent="0.2">
      <c r="A147" s="26" t="s">
        <v>52</v>
      </c>
      <c r="E147" s="27" t="s">
        <v>338</v>
      </c>
      <c r="H147" s="49"/>
    </row>
    <row r="148" spans="1:18" x14ac:dyDescent="0.2">
      <c r="A148" s="30" t="s">
        <v>54</v>
      </c>
      <c r="E148" s="29" t="s">
        <v>659</v>
      </c>
      <c r="H148" s="49"/>
    </row>
    <row r="149" spans="1:18" ht="25.5" x14ac:dyDescent="0.2">
      <c r="A149" s="17" t="s">
        <v>47</v>
      </c>
      <c r="B149" s="22" t="s">
        <v>269</v>
      </c>
      <c r="C149" s="22" t="s">
        <v>340</v>
      </c>
      <c r="D149" s="17" t="s">
        <v>49</v>
      </c>
      <c r="E149" s="23" t="s">
        <v>341</v>
      </c>
      <c r="F149" s="24" t="s">
        <v>110</v>
      </c>
      <c r="G149" s="25">
        <v>12.1</v>
      </c>
      <c r="H149" s="48"/>
      <c r="I149" s="25">
        <f>ROUND(ROUND(H149,1)*ROUND(G149,1),1)</f>
        <v>0</v>
      </c>
      <c r="O149">
        <f>(I149*21)/100</f>
        <v>0</v>
      </c>
      <c r="P149" t="s">
        <v>27</v>
      </c>
    </row>
    <row r="150" spans="1:18" ht="25.5" x14ac:dyDescent="0.2">
      <c r="A150" s="26" t="s">
        <v>52</v>
      </c>
      <c r="E150" s="27" t="s">
        <v>342</v>
      </c>
      <c r="H150" s="49"/>
    </row>
    <row r="151" spans="1:18" x14ac:dyDescent="0.2">
      <c r="A151" s="28" t="s">
        <v>54</v>
      </c>
      <c r="E151" s="29" t="s">
        <v>680</v>
      </c>
      <c r="H151" s="49"/>
    </row>
    <row r="152" spans="1:18" ht="12.75" customHeight="1" x14ac:dyDescent="0.2">
      <c r="A152" s="5" t="s">
        <v>45</v>
      </c>
      <c r="B152" s="5"/>
      <c r="C152" s="32" t="s">
        <v>66</v>
      </c>
      <c r="D152" s="5"/>
      <c r="E152" s="20" t="s">
        <v>365</v>
      </c>
      <c r="F152" s="5"/>
      <c r="G152" s="5"/>
      <c r="H152" s="50"/>
      <c r="I152" s="33">
        <f>0+Q152</f>
        <v>0</v>
      </c>
      <c r="O152">
        <f>0+R152</f>
        <v>0</v>
      </c>
      <c r="Q152">
        <f>0+I153</f>
        <v>0</v>
      </c>
      <c r="R152">
        <f>0+O153</f>
        <v>0</v>
      </c>
    </row>
    <row r="153" spans="1:18" x14ac:dyDescent="0.2">
      <c r="A153" s="17" t="s">
        <v>47</v>
      </c>
      <c r="B153" s="22" t="s">
        <v>289</v>
      </c>
      <c r="C153" s="22" t="s">
        <v>367</v>
      </c>
      <c r="D153" s="17" t="s">
        <v>49</v>
      </c>
      <c r="E153" s="23" t="s">
        <v>368</v>
      </c>
      <c r="F153" s="24" t="s">
        <v>140</v>
      </c>
      <c r="G153" s="25">
        <v>7.9</v>
      </c>
      <c r="H153" s="48"/>
      <c r="I153" s="25">
        <f>ROUND(ROUND(H153,1)*ROUND(G153,1),1)</f>
        <v>0</v>
      </c>
      <c r="O153">
        <f>(I153*21)/100</f>
        <v>0</v>
      </c>
      <c r="P153" t="s">
        <v>27</v>
      </c>
    </row>
    <row r="154" spans="1:18" x14ac:dyDescent="0.2">
      <c r="A154" s="26" t="s">
        <v>52</v>
      </c>
      <c r="E154" s="27" t="s">
        <v>369</v>
      </c>
      <c r="H154" s="49"/>
    </row>
    <row r="155" spans="1:18" x14ac:dyDescent="0.2">
      <c r="A155" s="28" t="s">
        <v>54</v>
      </c>
      <c r="E155" s="29" t="s">
        <v>681</v>
      </c>
      <c r="H155" s="49"/>
    </row>
    <row r="156" spans="1:18" ht="12.75" customHeight="1" x14ac:dyDescent="0.2">
      <c r="A156" s="5" t="s">
        <v>45</v>
      </c>
      <c r="B156" s="5"/>
      <c r="C156" s="32" t="s">
        <v>69</v>
      </c>
      <c r="D156" s="5"/>
      <c r="E156" s="20" t="s">
        <v>371</v>
      </c>
      <c r="F156" s="5"/>
      <c r="G156" s="5"/>
      <c r="H156" s="50"/>
      <c r="I156" s="33">
        <f>0+Q156</f>
        <v>0</v>
      </c>
      <c r="O156">
        <f>0+R156</f>
        <v>0</v>
      </c>
      <c r="Q156">
        <f>0+I157+I160+I163+I166+I169+I172+I175+I178+I181+I184+I187+I190+I193+I196+I199+I202+I205+I208+I211+I214+I217+I220+I223+I226+I229</f>
        <v>0</v>
      </c>
      <c r="R156">
        <f>0+O157+O160+O163+O166+O169+O172+O175+O178+O181+O184+O187+O190+O193+O196+O199+O202+O205+O208+O211+O214+O217+O220+O223+O226+O229</f>
        <v>0</v>
      </c>
    </row>
    <row r="157" spans="1:18" ht="25.5" x14ac:dyDescent="0.2">
      <c r="A157" s="17" t="s">
        <v>47</v>
      </c>
      <c r="B157" s="22" t="s">
        <v>293</v>
      </c>
      <c r="C157" s="22" t="s">
        <v>682</v>
      </c>
      <c r="D157" s="17" t="s">
        <v>49</v>
      </c>
      <c r="E157" s="23" t="s">
        <v>683</v>
      </c>
      <c r="F157" s="24" t="s">
        <v>140</v>
      </c>
      <c r="G157" s="25">
        <v>1.4</v>
      </c>
      <c r="H157" s="48"/>
      <c r="I157" s="25">
        <f>ROUND(ROUND(H157,1)*ROUND(G157,1),1)</f>
        <v>0</v>
      </c>
      <c r="O157">
        <f>(I157*21)/100</f>
        <v>0</v>
      </c>
      <c r="P157" t="s">
        <v>27</v>
      </c>
    </row>
    <row r="158" spans="1:18" ht="25.5" x14ac:dyDescent="0.2">
      <c r="A158" s="26" t="s">
        <v>52</v>
      </c>
      <c r="E158" s="27" t="s">
        <v>684</v>
      </c>
      <c r="H158" s="49"/>
    </row>
    <row r="159" spans="1:18" x14ac:dyDescent="0.2">
      <c r="A159" s="30" t="s">
        <v>54</v>
      </c>
      <c r="E159" s="29" t="s">
        <v>49</v>
      </c>
      <c r="H159" s="49"/>
    </row>
    <row r="160" spans="1:18" ht="25.5" x14ac:dyDescent="0.2">
      <c r="A160" s="17" t="s">
        <v>222</v>
      </c>
      <c r="B160" s="22" t="s">
        <v>298</v>
      </c>
      <c r="C160" s="22" t="s">
        <v>685</v>
      </c>
      <c r="D160" s="17" t="s">
        <v>49</v>
      </c>
      <c r="E160" s="23" t="s">
        <v>686</v>
      </c>
      <c r="F160" s="24" t="s">
        <v>140</v>
      </c>
      <c r="G160" s="25">
        <v>1.4</v>
      </c>
      <c r="H160" s="48"/>
      <c r="I160" s="25">
        <f>ROUND(ROUND(H160,1)*ROUND(G160,1),1)</f>
        <v>0</v>
      </c>
      <c r="O160">
        <f>(I160*21)/100</f>
        <v>0</v>
      </c>
      <c r="P160" t="s">
        <v>27</v>
      </c>
    </row>
    <row r="161" spans="1:16" x14ac:dyDescent="0.2">
      <c r="A161" s="26" t="s">
        <v>52</v>
      </c>
      <c r="E161" s="27" t="s">
        <v>687</v>
      </c>
      <c r="H161" s="49"/>
    </row>
    <row r="162" spans="1:16" x14ac:dyDescent="0.2">
      <c r="A162" s="30" t="s">
        <v>54</v>
      </c>
      <c r="E162" s="29" t="s">
        <v>49</v>
      </c>
      <c r="H162" s="49"/>
    </row>
    <row r="163" spans="1:16" ht="25.5" x14ac:dyDescent="0.2">
      <c r="A163" s="17" t="s">
        <v>47</v>
      </c>
      <c r="B163" s="22" t="s">
        <v>303</v>
      </c>
      <c r="C163" s="22" t="s">
        <v>373</v>
      </c>
      <c r="D163" s="17" t="s">
        <v>49</v>
      </c>
      <c r="E163" s="23" t="s">
        <v>374</v>
      </c>
      <c r="F163" s="24" t="s">
        <v>140</v>
      </c>
      <c r="G163" s="25">
        <v>6.7</v>
      </c>
      <c r="H163" s="48"/>
      <c r="I163" s="25">
        <f>ROUND(ROUND(H163,1)*ROUND(G163,1),1)</f>
        <v>0</v>
      </c>
      <c r="O163">
        <f>(I163*21)/100</f>
        <v>0</v>
      </c>
      <c r="P163" t="s">
        <v>27</v>
      </c>
    </row>
    <row r="164" spans="1:16" ht="25.5" x14ac:dyDescent="0.2">
      <c r="A164" s="26" t="s">
        <v>52</v>
      </c>
      <c r="E164" s="27" t="s">
        <v>375</v>
      </c>
      <c r="H164" s="49"/>
    </row>
    <row r="165" spans="1:16" x14ac:dyDescent="0.2">
      <c r="A165" s="30" t="s">
        <v>54</v>
      </c>
      <c r="E165" s="29" t="s">
        <v>49</v>
      </c>
      <c r="H165" s="49"/>
    </row>
    <row r="166" spans="1:16" ht="25.5" x14ac:dyDescent="0.2">
      <c r="A166" s="17" t="s">
        <v>222</v>
      </c>
      <c r="B166" s="22" t="s">
        <v>307</v>
      </c>
      <c r="C166" s="22" t="s">
        <v>377</v>
      </c>
      <c r="D166" s="17" t="s">
        <v>49</v>
      </c>
      <c r="E166" s="23" t="s">
        <v>378</v>
      </c>
      <c r="F166" s="24" t="s">
        <v>140</v>
      </c>
      <c r="G166" s="25">
        <v>6.7</v>
      </c>
      <c r="H166" s="48"/>
      <c r="I166" s="25">
        <f>ROUND(ROUND(H166,1)*ROUND(G166,1),1)</f>
        <v>0</v>
      </c>
      <c r="O166">
        <f>(I166*21)/100</f>
        <v>0</v>
      </c>
      <c r="P166" t="s">
        <v>27</v>
      </c>
    </row>
    <row r="167" spans="1:16" x14ac:dyDescent="0.2">
      <c r="A167" s="26" t="s">
        <v>52</v>
      </c>
      <c r="E167" s="27" t="s">
        <v>379</v>
      </c>
      <c r="H167" s="49"/>
    </row>
    <row r="168" spans="1:16" x14ac:dyDescent="0.2">
      <c r="A168" s="30" t="s">
        <v>54</v>
      </c>
      <c r="E168" s="29" t="s">
        <v>49</v>
      </c>
      <c r="H168" s="49"/>
    </row>
    <row r="169" spans="1:16" ht="25.5" x14ac:dyDescent="0.2">
      <c r="A169" s="17" t="s">
        <v>47</v>
      </c>
      <c r="B169" s="22" t="s">
        <v>313</v>
      </c>
      <c r="C169" s="22" t="s">
        <v>688</v>
      </c>
      <c r="D169" s="17" t="s">
        <v>49</v>
      </c>
      <c r="E169" s="23" t="s">
        <v>689</v>
      </c>
      <c r="F169" s="24" t="s">
        <v>383</v>
      </c>
      <c r="G169" s="25">
        <v>1</v>
      </c>
      <c r="H169" s="48"/>
      <c r="I169" s="25">
        <f>ROUND(ROUND(H169,1)*ROUND(G169,1),1)</f>
        <v>0</v>
      </c>
      <c r="O169">
        <f>(I169*21)/100</f>
        <v>0</v>
      </c>
      <c r="P169" t="s">
        <v>27</v>
      </c>
    </row>
    <row r="170" spans="1:16" ht="25.5" x14ac:dyDescent="0.2">
      <c r="A170" s="26" t="s">
        <v>52</v>
      </c>
      <c r="E170" s="27" t="s">
        <v>690</v>
      </c>
      <c r="H170" s="49"/>
    </row>
    <row r="171" spans="1:16" x14ac:dyDescent="0.2">
      <c r="A171" s="30" t="s">
        <v>54</v>
      </c>
      <c r="E171" s="29" t="s">
        <v>49</v>
      </c>
      <c r="H171" s="49"/>
    </row>
    <row r="172" spans="1:16" x14ac:dyDescent="0.2">
      <c r="A172" s="17" t="s">
        <v>222</v>
      </c>
      <c r="B172" s="22" t="s">
        <v>317</v>
      </c>
      <c r="C172" s="22" t="s">
        <v>691</v>
      </c>
      <c r="D172" s="17" t="s">
        <v>49</v>
      </c>
      <c r="E172" s="23" t="s">
        <v>692</v>
      </c>
      <c r="F172" s="24" t="s">
        <v>383</v>
      </c>
      <c r="G172" s="25">
        <v>1</v>
      </c>
      <c r="H172" s="48"/>
      <c r="I172" s="25">
        <f>ROUND(ROUND(H172,1)*ROUND(G172,1),1)</f>
        <v>0</v>
      </c>
      <c r="O172">
        <f>(I172*21)/100</f>
        <v>0</v>
      </c>
      <c r="P172" t="s">
        <v>27</v>
      </c>
    </row>
    <row r="173" spans="1:16" x14ac:dyDescent="0.2">
      <c r="A173" s="26" t="s">
        <v>52</v>
      </c>
      <c r="E173" s="27" t="s">
        <v>693</v>
      </c>
      <c r="H173" s="49"/>
    </row>
    <row r="174" spans="1:16" x14ac:dyDescent="0.2">
      <c r="A174" s="30" t="s">
        <v>54</v>
      </c>
      <c r="E174" s="29" t="s">
        <v>49</v>
      </c>
      <c r="H174" s="49"/>
    </row>
    <row r="175" spans="1:16" ht="25.5" x14ac:dyDescent="0.2">
      <c r="A175" s="17" t="s">
        <v>47</v>
      </c>
      <c r="B175" s="22" t="s">
        <v>321</v>
      </c>
      <c r="C175" s="22" t="s">
        <v>381</v>
      </c>
      <c r="D175" s="17" t="s">
        <v>49</v>
      </c>
      <c r="E175" s="23" t="s">
        <v>382</v>
      </c>
      <c r="F175" s="24" t="s">
        <v>383</v>
      </c>
      <c r="G175" s="25">
        <v>1</v>
      </c>
      <c r="H175" s="48"/>
      <c r="I175" s="25">
        <f>ROUND(ROUND(H175,1)*ROUND(G175,1),1)</f>
        <v>0</v>
      </c>
      <c r="O175">
        <f>(I175*21)/100</f>
        <v>0</v>
      </c>
      <c r="P175" t="s">
        <v>27</v>
      </c>
    </row>
    <row r="176" spans="1:16" ht="25.5" x14ac:dyDescent="0.2">
      <c r="A176" s="26" t="s">
        <v>52</v>
      </c>
      <c r="E176" s="27" t="s">
        <v>694</v>
      </c>
      <c r="H176" s="49"/>
    </row>
    <row r="177" spans="1:16" x14ac:dyDescent="0.2">
      <c r="A177" s="30" t="s">
        <v>54</v>
      </c>
      <c r="E177" s="29" t="s">
        <v>49</v>
      </c>
      <c r="H177" s="49"/>
    </row>
    <row r="178" spans="1:16" ht="25.5" x14ac:dyDescent="0.2">
      <c r="A178" s="17" t="s">
        <v>222</v>
      </c>
      <c r="B178" s="22" t="s">
        <v>325</v>
      </c>
      <c r="C178" s="22" t="s">
        <v>695</v>
      </c>
      <c r="D178" s="17" t="s">
        <v>49</v>
      </c>
      <c r="E178" s="23" t="s">
        <v>696</v>
      </c>
      <c r="F178" s="24" t="s">
        <v>383</v>
      </c>
      <c r="G178" s="25">
        <v>1</v>
      </c>
      <c r="H178" s="48"/>
      <c r="I178" s="25">
        <f>ROUND(ROUND(H178,1)*ROUND(G178,1),1)</f>
        <v>0</v>
      </c>
      <c r="O178">
        <f>(I178*21)/100</f>
        <v>0</v>
      </c>
      <c r="P178" t="s">
        <v>27</v>
      </c>
    </row>
    <row r="179" spans="1:16" x14ac:dyDescent="0.2">
      <c r="A179" s="26" t="s">
        <v>52</v>
      </c>
      <c r="E179" s="27" t="s">
        <v>697</v>
      </c>
      <c r="H179" s="49"/>
    </row>
    <row r="180" spans="1:16" x14ac:dyDescent="0.2">
      <c r="A180" s="30" t="s">
        <v>54</v>
      </c>
      <c r="E180" s="29" t="s">
        <v>49</v>
      </c>
      <c r="H180" s="49"/>
    </row>
    <row r="181" spans="1:16" ht="25.5" x14ac:dyDescent="0.2">
      <c r="A181" s="17" t="s">
        <v>47</v>
      </c>
      <c r="B181" s="22" t="s">
        <v>330</v>
      </c>
      <c r="C181" s="22" t="s">
        <v>390</v>
      </c>
      <c r="D181" s="17" t="s">
        <v>49</v>
      </c>
      <c r="E181" s="23" t="s">
        <v>391</v>
      </c>
      <c r="F181" s="24" t="s">
        <v>383</v>
      </c>
      <c r="G181" s="25">
        <v>2</v>
      </c>
      <c r="H181" s="48"/>
      <c r="I181" s="25">
        <f>ROUND(ROUND(H181,1)*ROUND(G181,1),1)</f>
        <v>0</v>
      </c>
      <c r="O181">
        <f>(I181*21)/100</f>
        <v>0</v>
      </c>
      <c r="P181" t="s">
        <v>27</v>
      </c>
    </row>
    <row r="182" spans="1:16" ht="25.5" x14ac:dyDescent="0.2">
      <c r="A182" s="26" t="s">
        <v>52</v>
      </c>
      <c r="E182" s="27" t="s">
        <v>392</v>
      </c>
      <c r="H182" s="49"/>
    </row>
    <row r="183" spans="1:16" x14ac:dyDescent="0.2">
      <c r="A183" s="30" t="s">
        <v>54</v>
      </c>
      <c r="E183" s="29" t="s">
        <v>698</v>
      </c>
      <c r="H183" s="49"/>
    </row>
    <row r="184" spans="1:16" ht="25.5" x14ac:dyDescent="0.2">
      <c r="A184" s="17" t="s">
        <v>222</v>
      </c>
      <c r="B184" s="22" t="s">
        <v>335</v>
      </c>
      <c r="C184" s="22" t="s">
        <v>395</v>
      </c>
      <c r="D184" s="17" t="s">
        <v>49</v>
      </c>
      <c r="E184" s="23" t="s">
        <v>396</v>
      </c>
      <c r="F184" s="24" t="s">
        <v>383</v>
      </c>
      <c r="G184" s="25">
        <v>1</v>
      </c>
      <c r="H184" s="48"/>
      <c r="I184" s="25">
        <f>ROUND(ROUND(H184,1)*ROUND(G184,1),1)</f>
        <v>0</v>
      </c>
      <c r="O184">
        <f>(I184*21)/100</f>
        <v>0</v>
      </c>
      <c r="P184" t="s">
        <v>27</v>
      </c>
    </row>
    <row r="185" spans="1:16" x14ac:dyDescent="0.2">
      <c r="A185" s="26" t="s">
        <v>52</v>
      </c>
      <c r="E185" s="27" t="s">
        <v>397</v>
      </c>
      <c r="H185" s="49"/>
    </row>
    <row r="186" spans="1:16" x14ac:dyDescent="0.2">
      <c r="A186" s="30" t="s">
        <v>54</v>
      </c>
      <c r="E186" s="29" t="s">
        <v>49</v>
      </c>
      <c r="H186" s="49"/>
    </row>
    <row r="187" spans="1:16" ht="25.5" x14ac:dyDescent="0.2">
      <c r="A187" s="17" t="s">
        <v>222</v>
      </c>
      <c r="B187" s="22" t="s">
        <v>339</v>
      </c>
      <c r="C187" s="22" t="s">
        <v>399</v>
      </c>
      <c r="D187" s="17" t="s">
        <v>49</v>
      </c>
      <c r="E187" s="23" t="s">
        <v>400</v>
      </c>
      <c r="F187" s="24" t="s">
        <v>383</v>
      </c>
      <c r="G187" s="25">
        <v>1</v>
      </c>
      <c r="H187" s="48"/>
      <c r="I187" s="25">
        <f>ROUND(ROUND(H187,1)*ROUND(G187,1),1)</f>
        <v>0</v>
      </c>
      <c r="O187">
        <f>(I187*21)/100</f>
        <v>0</v>
      </c>
      <c r="P187" t="s">
        <v>27</v>
      </c>
    </row>
    <row r="188" spans="1:16" x14ac:dyDescent="0.2">
      <c r="A188" s="26" t="s">
        <v>52</v>
      </c>
      <c r="E188" s="27" t="s">
        <v>401</v>
      </c>
      <c r="H188" s="49"/>
    </row>
    <row r="189" spans="1:16" x14ac:dyDescent="0.2">
      <c r="A189" s="30" t="s">
        <v>54</v>
      </c>
      <c r="E189" s="29" t="s">
        <v>49</v>
      </c>
      <c r="H189" s="49"/>
    </row>
    <row r="190" spans="1:16" x14ac:dyDescent="0.2">
      <c r="A190" s="17" t="s">
        <v>47</v>
      </c>
      <c r="B190" s="22" t="s">
        <v>344</v>
      </c>
      <c r="C190" s="22" t="s">
        <v>403</v>
      </c>
      <c r="D190" s="17" t="s">
        <v>404</v>
      </c>
      <c r="E190" s="23" t="s">
        <v>405</v>
      </c>
      <c r="F190" s="24" t="s">
        <v>140</v>
      </c>
      <c r="G190" s="25">
        <v>4.5</v>
      </c>
      <c r="H190" s="48"/>
      <c r="I190" s="25">
        <f>ROUND(ROUND(H190,1)*ROUND(G190,1),1)</f>
        <v>0</v>
      </c>
      <c r="O190">
        <f>(I190*21)/100</f>
        <v>0</v>
      </c>
      <c r="P190" t="s">
        <v>27</v>
      </c>
    </row>
    <row r="191" spans="1:16" x14ac:dyDescent="0.2">
      <c r="A191" s="26" t="s">
        <v>52</v>
      </c>
      <c r="E191" s="27" t="s">
        <v>406</v>
      </c>
      <c r="H191" s="49"/>
    </row>
    <row r="192" spans="1:16" x14ac:dyDescent="0.2">
      <c r="A192" s="30" t="s">
        <v>54</v>
      </c>
      <c r="E192" s="29" t="s">
        <v>699</v>
      </c>
      <c r="H192" s="49"/>
    </row>
    <row r="193" spans="1:16" x14ac:dyDescent="0.2">
      <c r="A193" s="17" t="s">
        <v>222</v>
      </c>
      <c r="B193" s="22" t="s">
        <v>349</v>
      </c>
      <c r="C193" s="22" t="s">
        <v>409</v>
      </c>
      <c r="D193" s="17" t="s">
        <v>49</v>
      </c>
      <c r="E193" s="23" t="s">
        <v>410</v>
      </c>
      <c r="F193" s="24" t="s">
        <v>140</v>
      </c>
      <c r="G193" s="25">
        <v>4.5</v>
      </c>
      <c r="H193" s="48"/>
      <c r="I193" s="25">
        <f>ROUND(ROUND(H193,1)*ROUND(G193,1),1)</f>
        <v>0</v>
      </c>
      <c r="O193">
        <f>(I193*21)/100</f>
        <v>0</v>
      </c>
      <c r="P193" t="s">
        <v>27</v>
      </c>
    </row>
    <row r="194" spans="1:16" x14ac:dyDescent="0.2">
      <c r="A194" s="26" t="s">
        <v>52</v>
      </c>
      <c r="E194" s="27" t="s">
        <v>411</v>
      </c>
      <c r="H194" s="49"/>
    </row>
    <row r="195" spans="1:16" x14ac:dyDescent="0.2">
      <c r="A195" s="30" t="s">
        <v>54</v>
      </c>
      <c r="E195" s="29" t="s">
        <v>49</v>
      </c>
      <c r="H195" s="49"/>
    </row>
    <row r="196" spans="1:16" ht="25.5" x14ac:dyDescent="0.2">
      <c r="A196" s="17" t="s">
        <v>47</v>
      </c>
      <c r="B196" s="22" t="s">
        <v>353</v>
      </c>
      <c r="C196" s="22" t="s">
        <v>413</v>
      </c>
      <c r="D196" s="17" t="s">
        <v>49</v>
      </c>
      <c r="E196" s="23" t="s">
        <v>414</v>
      </c>
      <c r="F196" s="24" t="s">
        <v>383</v>
      </c>
      <c r="G196" s="25">
        <v>1</v>
      </c>
      <c r="H196" s="48"/>
      <c r="I196" s="25">
        <f>ROUND(ROUND(H196,1)*ROUND(G196,1),1)</f>
        <v>0</v>
      </c>
      <c r="O196">
        <f>(I196*21)/100</f>
        <v>0</v>
      </c>
      <c r="P196" t="s">
        <v>27</v>
      </c>
    </row>
    <row r="197" spans="1:16" ht="25.5" x14ac:dyDescent="0.2">
      <c r="A197" s="26" t="s">
        <v>52</v>
      </c>
      <c r="E197" s="27" t="s">
        <v>415</v>
      </c>
      <c r="H197" s="49"/>
    </row>
    <row r="198" spans="1:16" x14ac:dyDescent="0.2">
      <c r="A198" s="30" t="s">
        <v>54</v>
      </c>
      <c r="E198" s="29" t="s">
        <v>49</v>
      </c>
      <c r="H198" s="49"/>
    </row>
    <row r="199" spans="1:16" x14ac:dyDescent="0.2">
      <c r="A199" s="17" t="s">
        <v>222</v>
      </c>
      <c r="B199" s="22" t="s">
        <v>358</v>
      </c>
      <c r="C199" s="22" t="s">
        <v>700</v>
      </c>
      <c r="D199" s="17" t="s">
        <v>49</v>
      </c>
      <c r="E199" s="23" t="s">
        <v>701</v>
      </c>
      <c r="F199" s="24" t="s">
        <v>383</v>
      </c>
      <c r="G199" s="25">
        <v>1</v>
      </c>
      <c r="H199" s="48"/>
      <c r="I199" s="25">
        <f>ROUND(ROUND(H199,1)*ROUND(G199,1),1)</f>
        <v>0</v>
      </c>
      <c r="O199">
        <f>(I199*21)/100</f>
        <v>0</v>
      </c>
      <c r="P199" t="s">
        <v>27</v>
      </c>
    </row>
    <row r="200" spans="1:16" x14ac:dyDescent="0.2">
      <c r="A200" s="26" t="s">
        <v>52</v>
      </c>
      <c r="E200" s="27" t="s">
        <v>702</v>
      </c>
      <c r="H200" s="49"/>
    </row>
    <row r="201" spans="1:16" x14ac:dyDescent="0.2">
      <c r="A201" s="30" t="s">
        <v>54</v>
      </c>
      <c r="E201" s="29" t="s">
        <v>49</v>
      </c>
      <c r="H201" s="49"/>
    </row>
    <row r="202" spans="1:16" x14ac:dyDescent="0.2">
      <c r="A202" s="17" t="s">
        <v>222</v>
      </c>
      <c r="B202" s="22" t="s">
        <v>361</v>
      </c>
      <c r="C202" s="22" t="s">
        <v>429</v>
      </c>
      <c r="D202" s="17" t="s">
        <v>49</v>
      </c>
      <c r="E202" s="23" t="s">
        <v>430</v>
      </c>
      <c r="F202" s="24" t="s">
        <v>383</v>
      </c>
      <c r="G202" s="25">
        <v>1</v>
      </c>
      <c r="H202" s="48"/>
      <c r="I202" s="25">
        <f>ROUND(ROUND(H202,1)*ROUND(G202,1),1)</f>
        <v>0</v>
      </c>
      <c r="O202">
        <f>(I202*21)/100</f>
        <v>0</v>
      </c>
      <c r="P202" t="s">
        <v>27</v>
      </c>
    </row>
    <row r="203" spans="1:16" x14ac:dyDescent="0.2">
      <c r="A203" s="26" t="s">
        <v>52</v>
      </c>
      <c r="E203" s="27" t="s">
        <v>427</v>
      </c>
      <c r="H203" s="49"/>
    </row>
    <row r="204" spans="1:16" x14ac:dyDescent="0.2">
      <c r="A204" s="30" t="s">
        <v>54</v>
      </c>
      <c r="E204" s="29" t="s">
        <v>49</v>
      </c>
      <c r="H204" s="49"/>
    </row>
    <row r="205" spans="1:16" x14ac:dyDescent="0.2">
      <c r="A205" s="17" t="s">
        <v>222</v>
      </c>
      <c r="B205" s="22" t="s">
        <v>366</v>
      </c>
      <c r="C205" s="22" t="s">
        <v>442</v>
      </c>
      <c r="D205" s="17" t="s">
        <v>49</v>
      </c>
      <c r="E205" s="23" t="s">
        <v>443</v>
      </c>
      <c r="F205" s="24" t="s">
        <v>383</v>
      </c>
      <c r="G205" s="25">
        <v>1</v>
      </c>
      <c r="H205" s="48"/>
      <c r="I205" s="25">
        <f>ROUND(ROUND(H205,1)*ROUND(G205,1),1)</f>
        <v>0</v>
      </c>
      <c r="O205">
        <f>(I205*21)/100</f>
        <v>0</v>
      </c>
      <c r="P205" t="s">
        <v>27</v>
      </c>
    </row>
    <row r="206" spans="1:16" x14ac:dyDescent="0.2">
      <c r="A206" s="26" t="s">
        <v>52</v>
      </c>
      <c r="E206" s="27" t="s">
        <v>437</v>
      </c>
      <c r="H206" s="49"/>
    </row>
    <row r="207" spans="1:16" x14ac:dyDescent="0.2">
      <c r="A207" s="30" t="s">
        <v>54</v>
      </c>
      <c r="E207" s="29" t="s">
        <v>49</v>
      </c>
      <c r="H207" s="49"/>
    </row>
    <row r="208" spans="1:16" x14ac:dyDescent="0.2">
      <c r="A208" s="17" t="s">
        <v>222</v>
      </c>
      <c r="B208" s="22" t="s">
        <v>372</v>
      </c>
      <c r="C208" s="22" t="s">
        <v>451</v>
      </c>
      <c r="D208" s="17" t="s">
        <v>49</v>
      </c>
      <c r="E208" s="23" t="s">
        <v>452</v>
      </c>
      <c r="F208" s="24" t="s">
        <v>383</v>
      </c>
      <c r="G208" s="25">
        <v>1</v>
      </c>
      <c r="H208" s="48"/>
      <c r="I208" s="25">
        <f>ROUND(ROUND(H208,1)*ROUND(G208,1),1)</f>
        <v>0</v>
      </c>
      <c r="O208">
        <f>(I208*21)/100</f>
        <v>0</v>
      </c>
      <c r="P208" t="s">
        <v>27</v>
      </c>
    </row>
    <row r="209" spans="1:16" x14ac:dyDescent="0.2">
      <c r="A209" s="26" t="s">
        <v>52</v>
      </c>
      <c r="E209" s="27" t="s">
        <v>453</v>
      </c>
      <c r="H209" s="49"/>
    </row>
    <row r="210" spans="1:16" x14ac:dyDescent="0.2">
      <c r="A210" s="30" t="s">
        <v>54</v>
      </c>
      <c r="E210" s="29" t="s">
        <v>49</v>
      </c>
      <c r="H210" s="49"/>
    </row>
    <row r="211" spans="1:16" x14ac:dyDescent="0.2">
      <c r="A211" s="17" t="s">
        <v>222</v>
      </c>
      <c r="B211" s="22" t="s">
        <v>376</v>
      </c>
      <c r="C211" s="22" t="s">
        <v>455</v>
      </c>
      <c r="D211" s="17" t="s">
        <v>49</v>
      </c>
      <c r="E211" s="23" t="s">
        <v>456</v>
      </c>
      <c r="F211" s="24" t="s">
        <v>383</v>
      </c>
      <c r="G211" s="25">
        <v>2</v>
      </c>
      <c r="H211" s="48"/>
      <c r="I211" s="25">
        <f>ROUND(ROUND(H211,1)*ROUND(G211,1),1)</f>
        <v>0</v>
      </c>
      <c r="O211">
        <f>(I211*21)/100</f>
        <v>0</v>
      </c>
      <c r="P211" t="s">
        <v>27</v>
      </c>
    </row>
    <row r="212" spans="1:16" x14ac:dyDescent="0.2">
      <c r="A212" s="26" t="s">
        <v>52</v>
      </c>
      <c r="E212" s="27" t="s">
        <v>457</v>
      </c>
      <c r="H212" s="49"/>
    </row>
    <row r="213" spans="1:16" x14ac:dyDescent="0.2">
      <c r="A213" s="30" t="s">
        <v>54</v>
      </c>
      <c r="E213" s="29" t="s">
        <v>49</v>
      </c>
      <c r="H213" s="49"/>
    </row>
    <row r="214" spans="1:16" x14ac:dyDescent="0.2">
      <c r="A214" s="17" t="s">
        <v>47</v>
      </c>
      <c r="B214" s="22" t="s">
        <v>380</v>
      </c>
      <c r="C214" s="22" t="s">
        <v>476</v>
      </c>
      <c r="D214" s="17" t="s">
        <v>49</v>
      </c>
      <c r="E214" s="23" t="s">
        <v>477</v>
      </c>
      <c r="F214" s="24" t="s">
        <v>383</v>
      </c>
      <c r="G214" s="25">
        <v>1</v>
      </c>
      <c r="H214" s="48"/>
      <c r="I214" s="25">
        <f>ROUND(ROUND(H214,1)*ROUND(G214,1),1)</f>
        <v>0</v>
      </c>
      <c r="O214">
        <f>(I214*21)/100</f>
        <v>0</v>
      </c>
      <c r="P214" t="s">
        <v>27</v>
      </c>
    </row>
    <row r="215" spans="1:16" ht="25.5" x14ac:dyDescent="0.2">
      <c r="A215" s="26" t="s">
        <v>52</v>
      </c>
      <c r="E215" s="27" t="s">
        <v>478</v>
      </c>
      <c r="H215" s="49"/>
    </row>
    <row r="216" spans="1:16" x14ac:dyDescent="0.2">
      <c r="A216" s="30" t="s">
        <v>54</v>
      </c>
      <c r="E216" s="29" t="s">
        <v>49</v>
      </c>
      <c r="H216" s="49"/>
    </row>
    <row r="217" spans="1:16" x14ac:dyDescent="0.2">
      <c r="A217" s="17" t="s">
        <v>47</v>
      </c>
      <c r="B217" s="22" t="s">
        <v>385</v>
      </c>
      <c r="C217" s="22" t="s">
        <v>480</v>
      </c>
      <c r="D217" s="17" t="s">
        <v>49</v>
      </c>
      <c r="E217" s="23" t="s">
        <v>481</v>
      </c>
      <c r="F217" s="24" t="s">
        <v>383</v>
      </c>
      <c r="G217" s="25">
        <v>1</v>
      </c>
      <c r="H217" s="48"/>
      <c r="I217" s="25">
        <f>ROUND(ROUND(H217,1)*ROUND(G217,1),1)</f>
        <v>0</v>
      </c>
      <c r="O217">
        <f>(I217*21)/100</f>
        <v>0</v>
      </c>
      <c r="P217" t="s">
        <v>27</v>
      </c>
    </row>
    <row r="218" spans="1:16" ht="25.5" x14ac:dyDescent="0.2">
      <c r="A218" s="26" t="s">
        <v>52</v>
      </c>
      <c r="E218" s="27" t="s">
        <v>482</v>
      </c>
      <c r="H218" s="49"/>
    </row>
    <row r="219" spans="1:16" x14ac:dyDescent="0.2">
      <c r="A219" s="30" t="s">
        <v>54</v>
      </c>
      <c r="E219" s="29" t="s">
        <v>49</v>
      </c>
      <c r="H219" s="49"/>
    </row>
    <row r="220" spans="1:16" x14ac:dyDescent="0.2">
      <c r="A220" s="17" t="s">
        <v>222</v>
      </c>
      <c r="B220" s="22" t="s">
        <v>389</v>
      </c>
      <c r="C220" s="22" t="s">
        <v>703</v>
      </c>
      <c r="D220" s="17" t="s">
        <v>49</v>
      </c>
      <c r="E220" s="23" t="s">
        <v>704</v>
      </c>
      <c r="F220" s="24" t="s">
        <v>383</v>
      </c>
      <c r="G220" s="25">
        <v>1</v>
      </c>
      <c r="H220" s="48"/>
      <c r="I220" s="25">
        <f>ROUND(ROUND(H220,1)*ROUND(G220,1),1)</f>
        <v>0</v>
      </c>
      <c r="O220">
        <f>(I220*21)/100</f>
        <v>0</v>
      </c>
      <c r="P220" t="s">
        <v>27</v>
      </c>
    </row>
    <row r="221" spans="1:16" ht="25.5" x14ac:dyDescent="0.2">
      <c r="A221" s="26" t="s">
        <v>52</v>
      </c>
      <c r="E221" s="27" t="s">
        <v>705</v>
      </c>
      <c r="H221" s="49"/>
    </row>
    <row r="222" spans="1:16" x14ac:dyDescent="0.2">
      <c r="A222" s="30" t="s">
        <v>54</v>
      </c>
      <c r="E222" s="29" t="s">
        <v>49</v>
      </c>
      <c r="H222" s="49"/>
    </row>
    <row r="223" spans="1:16" x14ac:dyDescent="0.2">
      <c r="A223" s="17" t="s">
        <v>47</v>
      </c>
      <c r="B223" s="22" t="s">
        <v>394</v>
      </c>
      <c r="C223" s="22" t="s">
        <v>706</v>
      </c>
      <c r="D223" s="17" t="s">
        <v>49</v>
      </c>
      <c r="E223" s="23" t="s">
        <v>707</v>
      </c>
      <c r="F223" s="24" t="s">
        <v>159</v>
      </c>
      <c r="G223" s="25">
        <v>1</v>
      </c>
      <c r="H223" s="48"/>
      <c r="I223" s="25">
        <f>ROUND(ROUND(H223,1)*ROUND(G223,1),1)</f>
        <v>0</v>
      </c>
      <c r="O223">
        <f>(I223*21)/100</f>
        <v>0</v>
      </c>
      <c r="P223" t="s">
        <v>27</v>
      </c>
    </row>
    <row r="224" spans="1:16" ht="25.5" x14ac:dyDescent="0.2">
      <c r="A224" s="26" t="s">
        <v>52</v>
      </c>
      <c r="E224" s="27" t="s">
        <v>708</v>
      </c>
      <c r="H224" s="49"/>
    </row>
    <row r="225" spans="1:18" x14ac:dyDescent="0.2">
      <c r="A225" s="30" t="s">
        <v>54</v>
      </c>
      <c r="E225" s="29" t="s">
        <v>709</v>
      </c>
      <c r="H225" s="49"/>
    </row>
    <row r="226" spans="1:18" x14ac:dyDescent="0.2">
      <c r="A226" s="17" t="s">
        <v>47</v>
      </c>
      <c r="B226" s="22" t="s">
        <v>398</v>
      </c>
      <c r="C226" s="22" t="s">
        <v>710</v>
      </c>
      <c r="D226" s="17" t="s">
        <v>49</v>
      </c>
      <c r="E226" s="23" t="s">
        <v>711</v>
      </c>
      <c r="F226" s="24" t="s">
        <v>110</v>
      </c>
      <c r="G226" s="25">
        <v>4.0999999999999996</v>
      </c>
      <c r="H226" s="48"/>
      <c r="I226" s="25">
        <f>ROUND(ROUND(H226,1)*ROUND(G226,1),1)</f>
        <v>0</v>
      </c>
      <c r="O226">
        <f>(I226*21)/100</f>
        <v>0</v>
      </c>
      <c r="P226" t="s">
        <v>27</v>
      </c>
    </row>
    <row r="227" spans="1:18" x14ac:dyDescent="0.2">
      <c r="A227" s="26" t="s">
        <v>52</v>
      </c>
      <c r="E227" s="27" t="s">
        <v>712</v>
      </c>
      <c r="H227" s="49"/>
    </row>
    <row r="228" spans="1:18" x14ac:dyDescent="0.2">
      <c r="A228" s="30" t="s">
        <v>54</v>
      </c>
      <c r="E228" s="29" t="s">
        <v>713</v>
      </c>
      <c r="H228" s="49"/>
    </row>
    <row r="229" spans="1:18" x14ac:dyDescent="0.2">
      <c r="A229" s="17" t="s">
        <v>47</v>
      </c>
      <c r="B229" s="22" t="s">
        <v>402</v>
      </c>
      <c r="C229" s="22" t="s">
        <v>500</v>
      </c>
      <c r="D229" s="17" t="s">
        <v>49</v>
      </c>
      <c r="E229" s="23" t="s">
        <v>501</v>
      </c>
      <c r="F229" s="24" t="s">
        <v>140</v>
      </c>
      <c r="G229" s="25">
        <v>7.9</v>
      </c>
      <c r="H229" s="48"/>
      <c r="I229" s="25">
        <f>ROUND(ROUND(H229,1)*ROUND(G229,1),1)</f>
        <v>0</v>
      </c>
      <c r="O229">
        <f>(I229*21)/100</f>
        <v>0</v>
      </c>
      <c r="P229" t="s">
        <v>27</v>
      </c>
    </row>
    <row r="230" spans="1:18" ht="25.5" x14ac:dyDescent="0.2">
      <c r="A230" s="26" t="s">
        <v>52</v>
      </c>
      <c r="E230" s="27" t="s">
        <v>502</v>
      </c>
      <c r="H230" s="49"/>
    </row>
    <row r="231" spans="1:18" x14ac:dyDescent="0.2">
      <c r="A231" s="28" t="s">
        <v>54</v>
      </c>
      <c r="E231" s="29" t="s">
        <v>681</v>
      </c>
      <c r="H231" s="49"/>
    </row>
    <row r="232" spans="1:18" ht="12.75" customHeight="1" x14ac:dyDescent="0.2">
      <c r="A232" s="5" t="s">
        <v>45</v>
      </c>
      <c r="B232" s="5"/>
      <c r="C232" s="32" t="s">
        <v>42</v>
      </c>
      <c r="D232" s="5"/>
      <c r="E232" s="20" t="s">
        <v>503</v>
      </c>
      <c r="F232" s="5"/>
      <c r="G232" s="5"/>
      <c r="H232" s="50"/>
      <c r="I232" s="33">
        <f>0+Q232</f>
        <v>0</v>
      </c>
      <c r="O232">
        <f>0+R232</f>
        <v>0</v>
      </c>
      <c r="Q232">
        <f>0+I233+I236+I239+I242+I245+I248+I251</f>
        <v>0</v>
      </c>
      <c r="R232">
        <f>0+O233+O236+O239+O242+O245+O248+O251</f>
        <v>0</v>
      </c>
    </row>
    <row r="233" spans="1:18" x14ac:dyDescent="0.2">
      <c r="A233" s="17" t="s">
        <v>47</v>
      </c>
      <c r="B233" s="22" t="s">
        <v>408</v>
      </c>
      <c r="C233" s="22" t="s">
        <v>536</v>
      </c>
      <c r="D233" s="17" t="s">
        <v>49</v>
      </c>
      <c r="E233" s="23" t="s">
        <v>537</v>
      </c>
      <c r="F233" s="24" t="s">
        <v>140</v>
      </c>
      <c r="G233" s="25">
        <v>11</v>
      </c>
      <c r="H233" s="48"/>
      <c r="I233" s="25">
        <f>ROUND(ROUND(H233,1)*ROUND(G233,1),1)</f>
        <v>0</v>
      </c>
      <c r="O233">
        <f>(I233*21)/100</f>
        <v>0</v>
      </c>
      <c r="P233" t="s">
        <v>27</v>
      </c>
    </row>
    <row r="234" spans="1:18" ht="25.5" x14ac:dyDescent="0.2">
      <c r="A234" s="26" t="s">
        <v>52</v>
      </c>
      <c r="E234" s="27" t="s">
        <v>714</v>
      </c>
      <c r="H234" s="49"/>
    </row>
    <row r="235" spans="1:18" x14ac:dyDescent="0.2">
      <c r="A235" s="30" t="s">
        <v>54</v>
      </c>
      <c r="E235" s="29" t="s">
        <v>715</v>
      </c>
      <c r="H235" s="49"/>
    </row>
    <row r="236" spans="1:18" x14ac:dyDescent="0.2">
      <c r="A236" s="17" t="s">
        <v>47</v>
      </c>
      <c r="B236" s="22" t="s">
        <v>412</v>
      </c>
      <c r="C236" s="22" t="s">
        <v>545</v>
      </c>
      <c r="D236" s="17" t="s">
        <v>49</v>
      </c>
      <c r="E236" s="23" t="s">
        <v>546</v>
      </c>
      <c r="F236" s="24" t="s">
        <v>213</v>
      </c>
      <c r="G236" s="25">
        <v>9.1</v>
      </c>
      <c r="H236" s="48"/>
      <c r="I236" s="25">
        <f>ROUND(ROUND(H236,1)*ROUND(G236,1),1)</f>
        <v>0</v>
      </c>
      <c r="O236">
        <f>(I236*21)/100</f>
        <v>0</v>
      </c>
      <c r="P236" t="s">
        <v>27</v>
      </c>
    </row>
    <row r="237" spans="1:18" x14ac:dyDescent="0.2">
      <c r="A237" s="26" t="s">
        <v>52</v>
      </c>
      <c r="E237" s="27" t="s">
        <v>547</v>
      </c>
      <c r="H237" s="49"/>
    </row>
    <row r="238" spans="1:18" x14ac:dyDescent="0.2">
      <c r="A238" s="30" t="s">
        <v>54</v>
      </c>
      <c r="E238" s="29" t="s">
        <v>49</v>
      </c>
      <c r="H238" s="49"/>
    </row>
    <row r="239" spans="1:18" ht="25.5" x14ac:dyDescent="0.2">
      <c r="A239" s="17" t="s">
        <v>47</v>
      </c>
      <c r="B239" s="22" t="s">
        <v>416</v>
      </c>
      <c r="C239" s="22" t="s">
        <v>554</v>
      </c>
      <c r="D239" s="17" t="s">
        <v>49</v>
      </c>
      <c r="E239" s="23" t="s">
        <v>555</v>
      </c>
      <c r="F239" s="24" t="s">
        <v>213</v>
      </c>
      <c r="G239" s="25">
        <v>2.8</v>
      </c>
      <c r="H239" s="48"/>
      <c r="I239" s="25">
        <f>ROUND(ROUND(H239,1)*ROUND(G239,1),1)</f>
        <v>0</v>
      </c>
      <c r="O239">
        <f>(I239*21)/100</f>
        <v>0</v>
      </c>
      <c r="P239" t="s">
        <v>27</v>
      </c>
    </row>
    <row r="240" spans="1:18" x14ac:dyDescent="0.2">
      <c r="A240" s="26" t="s">
        <v>52</v>
      </c>
      <c r="E240" s="27" t="s">
        <v>556</v>
      </c>
      <c r="H240" s="49"/>
    </row>
    <row r="241" spans="1:16" x14ac:dyDescent="0.2">
      <c r="A241" s="30" t="s">
        <v>54</v>
      </c>
      <c r="E241" s="29" t="s">
        <v>716</v>
      </c>
      <c r="H241" s="49"/>
    </row>
    <row r="242" spans="1:16" ht="25.5" x14ac:dyDescent="0.2">
      <c r="A242" s="17" t="s">
        <v>47</v>
      </c>
      <c r="B242" s="22" t="s">
        <v>420</v>
      </c>
      <c r="C242" s="22" t="s">
        <v>559</v>
      </c>
      <c r="D242" s="17" t="s">
        <v>49</v>
      </c>
      <c r="E242" s="23" t="s">
        <v>560</v>
      </c>
      <c r="F242" s="24" t="s">
        <v>213</v>
      </c>
      <c r="G242" s="25">
        <v>6.2</v>
      </c>
      <c r="H242" s="48"/>
      <c r="I242" s="25">
        <f>ROUND(ROUND(H242,1)*ROUND(G242,1),1)</f>
        <v>0</v>
      </c>
      <c r="O242">
        <f>(I242*21)/100</f>
        <v>0</v>
      </c>
      <c r="P242" t="s">
        <v>27</v>
      </c>
    </row>
    <row r="243" spans="1:16" x14ac:dyDescent="0.2">
      <c r="A243" s="26" t="s">
        <v>52</v>
      </c>
      <c r="E243" s="27" t="s">
        <v>650</v>
      </c>
      <c r="H243" s="49"/>
    </row>
    <row r="244" spans="1:16" x14ac:dyDescent="0.2">
      <c r="A244" s="30" t="s">
        <v>54</v>
      </c>
      <c r="E244" s="29" t="s">
        <v>717</v>
      </c>
      <c r="H244" s="49"/>
    </row>
    <row r="245" spans="1:16" x14ac:dyDescent="0.2">
      <c r="A245" s="17" t="s">
        <v>47</v>
      </c>
      <c r="B245" s="22" t="s">
        <v>424</v>
      </c>
      <c r="C245" s="22" t="s">
        <v>564</v>
      </c>
      <c r="D245" s="17" t="s">
        <v>49</v>
      </c>
      <c r="E245" s="23" t="s">
        <v>565</v>
      </c>
      <c r="F245" s="24" t="s">
        <v>213</v>
      </c>
      <c r="G245" s="25">
        <v>5.4749340000000002</v>
      </c>
      <c r="H245" s="48"/>
      <c r="I245" s="25">
        <f>ROUND(ROUND(H245,1)*ROUND(G245,1),1)</f>
        <v>0</v>
      </c>
      <c r="O245">
        <f>(I245*21)/100</f>
        <v>0</v>
      </c>
      <c r="P245" t="s">
        <v>27</v>
      </c>
    </row>
    <row r="246" spans="1:16" x14ac:dyDescent="0.2">
      <c r="A246" s="26" t="s">
        <v>52</v>
      </c>
      <c r="E246" s="27" t="s">
        <v>49</v>
      </c>
      <c r="H246" s="49"/>
    </row>
    <row r="247" spans="1:16" x14ac:dyDescent="0.2">
      <c r="A247" s="30" t="s">
        <v>54</v>
      </c>
      <c r="E247" s="29" t="s">
        <v>49</v>
      </c>
      <c r="H247" s="49"/>
    </row>
    <row r="248" spans="1:16" x14ac:dyDescent="0.2">
      <c r="A248" s="17" t="s">
        <v>47</v>
      </c>
      <c r="B248" s="22" t="s">
        <v>441</v>
      </c>
      <c r="C248" s="22" t="s">
        <v>567</v>
      </c>
      <c r="D248" s="17" t="s">
        <v>49</v>
      </c>
      <c r="E248" s="23" t="s">
        <v>568</v>
      </c>
      <c r="F248" s="24" t="s">
        <v>213</v>
      </c>
      <c r="G248" s="25">
        <v>9.0568000000000008</v>
      </c>
      <c r="H248" s="48"/>
      <c r="I248" s="25">
        <f>ROUND(ROUND(H248,1)*ROUND(G248,1),1)</f>
        <v>0</v>
      </c>
      <c r="O248">
        <f>(I248*21)/100</f>
        <v>0</v>
      </c>
      <c r="P248" t="s">
        <v>27</v>
      </c>
    </row>
    <row r="249" spans="1:16" ht="25.5" x14ac:dyDescent="0.2">
      <c r="A249" s="26" t="s">
        <v>52</v>
      </c>
      <c r="E249" s="27" t="s">
        <v>569</v>
      </c>
      <c r="H249" s="49"/>
    </row>
    <row r="250" spans="1:16" x14ac:dyDescent="0.2">
      <c r="A250" s="30" t="s">
        <v>54</v>
      </c>
      <c r="E250" s="29" t="s">
        <v>49</v>
      </c>
      <c r="H250" s="49"/>
    </row>
    <row r="251" spans="1:16" x14ac:dyDescent="0.2">
      <c r="A251" s="17" t="s">
        <v>47</v>
      </c>
      <c r="B251" s="22" t="s">
        <v>444</v>
      </c>
      <c r="C251" s="22" t="s">
        <v>571</v>
      </c>
      <c r="D251" s="17" t="s">
        <v>49</v>
      </c>
      <c r="E251" s="23" t="s">
        <v>568</v>
      </c>
      <c r="F251" s="24" t="s">
        <v>213</v>
      </c>
      <c r="G251" s="25">
        <v>9.1</v>
      </c>
      <c r="H251" s="48"/>
      <c r="I251" s="25">
        <f>ROUND(ROUND(H251,1)*ROUND(G251,1),1)</f>
        <v>0</v>
      </c>
      <c r="O251">
        <f>(I251*21)/100</f>
        <v>0</v>
      </c>
      <c r="P251" t="s">
        <v>27</v>
      </c>
    </row>
    <row r="252" spans="1:16" ht="25.5" x14ac:dyDescent="0.2">
      <c r="A252" s="26" t="s">
        <v>52</v>
      </c>
      <c r="E252" s="27" t="s">
        <v>572</v>
      </c>
      <c r="H252" s="49"/>
    </row>
    <row r="253" spans="1:16" x14ac:dyDescent="0.2">
      <c r="A253" s="28" t="s">
        <v>54</v>
      </c>
      <c r="E253" s="29" t="s">
        <v>49</v>
      </c>
      <c r="H253" s="49"/>
    </row>
  </sheetData>
  <sheetProtection algorithmName="SHA-512" hashValue="kKgtQ6iqntPxkMBH0/YuVa5KGWt4Cxhn+URo0RMT0GcVQzVWd7aREIWe9rIaGIENxu4psBe88lWp+tBXFi0FbA==" saltValue="0iP46VgrLXW8SlWUQJiidw==" spinCount="100000" sheet="1" objects="1" scenarios="1"/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364"/>
  <sheetViews>
    <sheetView zoomScaleNormal="100" workbookViewId="0">
      <pane ySplit="9" topLeftCell="A10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0+O10+O128+O135+O142+O161+O165+O316</f>
        <v>0</v>
      </c>
      <c r="P2" t="s">
        <v>26</v>
      </c>
    </row>
    <row r="3" spans="1:18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718</v>
      </c>
      <c r="I3" s="31">
        <f>0+I10+I128+I135+I142+I161+I165+I316</f>
        <v>0</v>
      </c>
      <c r="O3" t="s">
        <v>22</v>
      </c>
      <c r="P3" t="s">
        <v>25</v>
      </c>
    </row>
    <row r="4" spans="1:18" ht="15" customHeight="1" x14ac:dyDescent="0.2">
      <c r="A4" t="s">
        <v>16</v>
      </c>
      <c r="B4" s="10" t="s">
        <v>17</v>
      </c>
      <c r="C4" s="43" t="s">
        <v>18</v>
      </c>
      <c r="D4" s="38"/>
      <c r="E4" s="11" t="s">
        <v>19</v>
      </c>
      <c r="F4" s="1"/>
      <c r="G4" s="1"/>
      <c r="H4" s="9"/>
      <c r="I4" s="9"/>
      <c r="O4" t="s">
        <v>23</v>
      </c>
      <c r="P4" t="s">
        <v>25</v>
      </c>
    </row>
    <row r="5" spans="1:18" ht="12.75" customHeight="1" x14ac:dyDescent="0.2">
      <c r="A5" t="s">
        <v>20</v>
      </c>
      <c r="B5" s="10" t="s">
        <v>17</v>
      </c>
      <c r="C5" s="43" t="s">
        <v>103</v>
      </c>
      <c r="D5" s="38"/>
      <c r="E5" s="11" t="s">
        <v>104</v>
      </c>
      <c r="F5" s="1"/>
      <c r="G5" s="1"/>
      <c r="H5" s="1"/>
      <c r="I5" s="1"/>
      <c r="O5" t="s">
        <v>24</v>
      </c>
      <c r="P5" t="s">
        <v>27</v>
      </c>
    </row>
    <row r="6" spans="1:18" ht="12.75" customHeight="1" x14ac:dyDescent="0.2">
      <c r="A6" t="s">
        <v>105</v>
      </c>
      <c r="B6" s="13" t="s">
        <v>21</v>
      </c>
      <c r="C6" s="44" t="s">
        <v>718</v>
      </c>
      <c r="D6" s="45"/>
      <c r="E6" s="14" t="s">
        <v>719</v>
      </c>
      <c r="F6" s="5"/>
      <c r="G6" s="5"/>
      <c r="H6" s="5"/>
      <c r="I6" s="5"/>
    </row>
    <row r="7" spans="1:18" ht="12.75" customHeight="1" x14ac:dyDescent="0.2">
      <c r="A7" s="42" t="s">
        <v>29</v>
      </c>
      <c r="B7" s="42" t="s">
        <v>31</v>
      </c>
      <c r="C7" s="42" t="s">
        <v>32</v>
      </c>
      <c r="D7" s="42" t="s">
        <v>33</v>
      </c>
      <c r="E7" s="42" t="s">
        <v>34</v>
      </c>
      <c r="F7" s="42" t="s">
        <v>36</v>
      </c>
      <c r="G7" s="42" t="s">
        <v>38</v>
      </c>
      <c r="H7" s="42" t="s">
        <v>40</v>
      </c>
      <c r="I7" s="42"/>
    </row>
    <row r="8" spans="1:18" ht="12.75" customHeight="1" x14ac:dyDescent="0.2">
      <c r="A8" s="42"/>
      <c r="B8" s="42"/>
      <c r="C8" s="42"/>
      <c r="D8" s="42"/>
      <c r="E8" s="42"/>
      <c r="F8" s="42"/>
      <c r="G8" s="42"/>
      <c r="H8" s="12" t="s">
        <v>41</v>
      </c>
      <c r="I8" s="12" t="s">
        <v>43</v>
      </c>
    </row>
    <row r="9" spans="1:18" ht="12.75" customHeight="1" x14ac:dyDescent="0.2">
      <c r="A9" s="12" t="s">
        <v>30</v>
      </c>
      <c r="B9" s="12" t="s">
        <v>25</v>
      </c>
      <c r="C9" s="12" t="s">
        <v>27</v>
      </c>
      <c r="D9" s="12" t="s">
        <v>26</v>
      </c>
      <c r="E9" s="12" t="s">
        <v>35</v>
      </c>
      <c r="F9" s="12" t="s">
        <v>37</v>
      </c>
      <c r="G9" s="12" t="s">
        <v>39</v>
      </c>
      <c r="H9" s="12" t="s">
        <v>42</v>
      </c>
      <c r="I9" s="12" t="s">
        <v>44</v>
      </c>
    </row>
    <row r="10" spans="1:18" ht="12.75" customHeight="1" x14ac:dyDescent="0.2">
      <c r="A10" s="18" t="s">
        <v>45</v>
      </c>
      <c r="B10" s="18"/>
      <c r="C10" s="19" t="s">
        <v>25</v>
      </c>
      <c r="D10" s="18"/>
      <c r="E10" s="20" t="s">
        <v>99</v>
      </c>
      <c r="F10" s="18"/>
      <c r="G10" s="18"/>
      <c r="H10" s="47"/>
      <c r="I10" s="21">
        <f>0+Q10</f>
        <v>0</v>
      </c>
      <c r="O10">
        <f>0+R10</f>
        <v>0</v>
      </c>
      <c r="Q10">
        <f>0+I11+I14+I17+I20+I23+I26+I29+I32+I35+I38+I41+I44+I47+I50+I53+I56+I59+I62+I65+I68+I71+I74+I77+I80+I83+I86+I89+I92+I95+I98+I101+I104+I107+I110+I113+I116+I119+I122+I125</f>
        <v>0</v>
      </c>
      <c r="R10">
        <f>0+O11+O14+O17+O20+O23+O26+O29+O32+O35+O38+O41+O44+O47+O50+O53+O56+O59+O62+O65+O68+O71+O74+O77+O80+O83+O86+O89+O92+O95+O98+O101+O104+O107+O110+O113+O116+O119+O122+O125</f>
        <v>0</v>
      </c>
    </row>
    <row r="11" spans="1:18" x14ac:dyDescent="0.2">
      <c r="A11" s="17" t="s">
        <v>47</v>
      </c>
      <c r="B11" s="22" t="s">
        <v>25</v>
      </c>
      <c r="C11" s="22" t="s">
        <v>583</v>
      </c>
      <c r="D11" s="17" t="s">
        <v>49</v>
      </c>
      <c r="E11" s="23" t="s">
        <v>584</v>
      </c>
      <c r="F11" s="24" t="s">
        <v>110</v>
      </c>
      <c r="G11" s="25">
        <v>4.3</v>
      </c>
      <c r="H11" s="48"/>
      <c r="I11" s="25">
        <f>ROUND(ROUND(H11,1)*ROUND(G11,1),1)</f>
        <v>0</v>
      </c>
      <c r="O11">
        <f>(I11*21)/100</f>
        <v>0</v>
      </c>
      <c r="P11" t="s">
        <v>27</v>
      </c>
    </row>
    <row r="12" spans="1:18" ht="25.5" x14ac:dyDescent="0.2">
      <c r="A12" s="26" t="s">
        <v>52</v>
      </c>
      <c r="E12" s="27" t="s">
        <v>585</v>
      </c>
      <c r="H12" s="49"/>
    </row>
    <row r="13" spans="1:18" x14ac:dyDescent="0.2">
      <c r="A13" s="30" t="s">
        <v>54</v>
      </c>
      <c r="E13" s="29" t="s">
        <v>720</v>
      </c>
      <c r="H13" s="49"/>
    </row>
    <row r="14" spans="1:18" x14ac:dyDescent="0.2">
      <c r="A14" s="17" t="s">
        <v>47</v>
      </c>
      <c r="B14" s="22" t="s">
        <v>27</v>
      </c>
      <c r="C14" s="22" t="s">
        <v>124</v>
      </c>
      <c r="D14" s="17" t="s">
        <v>49</v>
      </c>
      <c r="E14" s="23" t="s">
        <v>125</v>
      </c>
      <c r="F14" s="24" t="s">
        <v>110</v>
      </c>
      <c r="G14" s="25">
        <v>234.3</v>
      </c>
      <c r="H14" s="48"/>
      <c r="I14" s="25">
        <f>ROUND(ROUND(H14,1)*ROUND(G14,1),1)</f>
        <v>0</v>
      </c>
      <c r="O14">
        <f>(I14*21)/100</f>
        <v>0</v>
      </c>
      <c r="P14" t="s">
        <v>27</v>
      </c>
    </row>
    <row r="15" spans="1:18" ht="25.5" x14ac:dyDescent="0.2">
      <c r="A15" s="26" t="s">
        <v>52</v>
      </c>
      <c r="E15" s="27" t="s">
        <v>126</v>
      </c>
      <c r="H15" s="49"/>
    </row>
    <row r="16" spans="1:18" x14ac:dyDescent="0.2">
      <c r="A16" s="30" t="s">
        <v>54</v>
      </c>
      <c r="E16" s="29" t="s">
        <v>721</v>
      </c>
      <c r="H16" s="49"/>
    </row>
    <row r="17" spans="1:16" x14ac:dyDescent="0.2">
      <c r="A17" s="17" t="s">
        <v>47</v>
      </c>
      <c r="B17" s="22" t="s">
        <v>26</v>
      </c>
      <c r="C17" s="22" t="s">
        <v>128</v>
      </c>
      <c r="D17" s="17" t="s">
        <v>49</v>
      </c>
      <c r="E17" s="23" t="s">
        <v>129</v>
      </c>
      <c r="F17" s="24" t="s">
        <v>110</v>
      </c>
      <c r="G17" s="25">
        <v>234.3</v>
      </c>
      <c r="H17" s="48"/>
      <c r="I17" s="25">
        <f>ROUND(ROUND(H17,1)*ROUND(G17,1),1)</f>
        <v>0</v>
      </c>
      <c r="O17">
        <f>(I17*21)/100</f>
        <v>0</v>
      </c>
      <c r="P17" t="s">
        <v>27</v>
      </c>
    </row>
    <row r="18" spans="1:16" ht="38.25" x14ac:dyDescent="0.2">
      <c r="A18" s="26" t="s">
        <v>52</v>
      </c>
      <c r="E18" s="27" t="s">
        <v>722</v>
      </c>
      <c r="H18" s="49"/>
    </row>
    <row r="19" spans="1:16" x14ac:dyDescent="0.2">
      <c r="A19" s="30" t="s">
        <v>54</v>
      </c>
      <c r="E19" s="29" t="s">
        <v>721</v>
      </c>
      <c r="H19" s="49"/>
    </row>
    <row r="20" spans="1:16" ht="25.5" x14ac:dyDescent="0.2">
      <c r="A20" s="17" t="s">
        <v>47</v>
      </c>
      <c r="B20" s="22" t="s">
        <v>35</v>
      </c>
      <c r="C20" s="22" t="s">
        <v>132</v>
      </c>
      <c r="D20" s="17" t="s">
        <v>49</v>
      </c>
      <c r="E20" s="23" t="s">
        <v>133</v>
      </c>
      <c r="F20" s="24" t="s">
        <v>110</v>
      </c>
      <c r="G20" s="25">
        <v>362.1</v>
      </c>
      <c r="H20" s="48"/>
      <c r="I20" s="25">
        <f>ROUND(ROUND(H20,1)*ROUND(G20,1),1)</f>
        <v>0</v>
      </c>
      <c r="O20">
        <f>(I20*21)/100</f>
        <v>0</v>
      </c>
      <c r="P20" t="s">
        <v>27</v>
      </c>
    </row>
    <row r="21" spans="1:16" ht="25.5" x14ac:dyDescent="0.2">
      <c r="A21" s="26" t="s">
        <v>52</v>
      </c>
      <c r="E21" s="27" t="s">
        <v>126</v>
      </c>
      <c r="H21" s="49"/>
    </row>
    <row r="22" spans="1:16" x14ac:dyDescent="0.2">
      <c r="A22" s="30" t="s">
        <v>54</v>
      </c>
      <c r="E22" s="29" t="s">
        <v>723</v>
      </c>
      <c r="H22" s="49"/>
    </row>
    <row r="23" spans="1:16" x14ac:dyDescent="0.2">
      <c r="A23" s="17" t="s">
        <v>47</v>
      </c>
      <c r="B23" s="22" t="s">
        <v>37</v>
      </c>
      <c r="C23" s="22" t="s">
        <v>138</v>
      </c>
      <c r="D23" s="17" t="s">
        <v>49</v>
      </c>
      <c r="E23" s="23" t="s">
        <v>139</v>
      </c>
      <c r="F23" s="24" t="s">
        <v>140</v>
      </c>
      <c r="G23" s="25">
        <v>1.5</v>
      </c>
      <c r="H23" s="48"/>
      <c r="I23" s="25">
        <f>ROUND(ROUND(H23,1)*ROUND(G23,1),1)</f>
        <v>0</v>
      </c>
      <c r="O23">
        <f>(I23*21)/100</f>
        <v>0</v>
      </c>
      <c r="P23" t="s">
        <v>27</v>
      </c>
    </row>
    <row r="24" spans="1:16" ht="25.5" x14ac:dyDescent="0.2">
      <c r="A24" s="26" t="s">
        <v>52</v>
      </c>
      <c r="E24" s="27" t="s">
        <v>724</v>
      </c>
      <c r="H24" s="49"/>
    </row>
    <row r="25" spans="1:16" x14ac:dyDescent="0.2">
      <c r="A25" s="30" t="s">
        <v>54</v>
      </c>
      <c r="E25" s="29" t="s">
        <v>49</v>
      </c>
      <c r="H25" s="49"/>
    </row>
    <row r="26" spans="1:16" ht="25.5" x14ac:dyDescent="0.2">
      <c r="A26" s="17" t="s">
        <v>47</v>
      </c>
      <c r="B26" s="22" t="s">
        <v>39</v>
      </c>
      <c r="C26" s="22" t="s">
        <v>725</v>
      </c>
      <c r="D26" s="17" t="s">
        <v>49</v>
      </c>
      <c r="E26" s="23" t="s">
        <v>726</v>
      </c>
      <c r="F26" s="24" t="s">
        <v>159</v>
      </c>
      <c r="G26" s="25">
        <v>0.4</v>
      </c>
      <c r="H26" s="48"/>
      <c r="I26" s="25">
        <f>ROUND(ROUND(H26,1)*ROUND(G26,1),1)</f>
        <v>0</v>
      </c>
      <c r="O26">
        <f>(I26*21)/100</f>
        <v>0</v>
      </c>
      <c r="P26" t="s">
        <v>27</v>
      </c>
    </row>
    <row r="27" spans="1:16" ht="38.25" x14ac:dyDescent="0.2">
      <c r="A27" s="26" t="s">
        <v>52</v>
      </c>
      <c r="E27" s="27" t="s">
        <v>727</v>
      </c>
      <c r="H27" s="49"/>
    </row>
    <row r="28" spans="1:16" x14ac:dyDescent="0.2">
      <c r="A28" s="30" t="s">
        <v>54</v>
      </c>
      <c r="E28" s="29" t="s">
        <v>728</v>
      </c>
      <c r="H28" s="49"/>
    </row>
    <row r="29" spans="1:16" x14ac:dyDescent="0.2">
      <c r="A29" s="17" t="s">
        <v>47</v>
      </c>
      <c r="B29" s="22" t="s">
        <v>66</v>
      </c>
      <c r="C29" s="22" t="s">
        <v>146</v>
      </c>
      <c r="D29" s="17" t="s">
        <v>49</v>
      </c>
      <c r="E29" s="23" t="s">
        <v>147</v>
      </c>
      <c r="F29" s="24" t="s">
        <v>148</v>
      </c>
      <c r="G29" s="25">
        <v>40</v>
      </c>
      <c r="H29" s="48"/>
      <c r="I29" s="25">
        <f>ROUND(ROUND(H29,1)*ROUND(G29,1),1)</f>
        <v>0</v>
      </c>
      <c r="O29">
        <f>(I29*21)/100</f>
        <v>0</v>
      </c>
      <c r="P29" t="s">
        <v>27</v>
      </c>
    </row>
    <row r="30" spans="1:16" x14ac:dyDescent="0.2">
      <c r="A30" s="26" t="s">
        <v>52</v>
      </c>
      <c r="E30" s="27" t="s">
        <v>149</v>
      </c>
      <c r="H30" s="49"/>
    </row>
    <row r="31" spans="1:16" x14ac:dyDescent="0.2">
      <c r="A31" s="30" t="s">
        <v>54</v>
      </c>
      <c r="E31" s="29" t="s">
        <v>49</v>
      </c>
      <c r="H31" s="49"/>
    </row>
    <row r="32" spans="1:16" x14ac:dyDescent="0.2">
      <c r="A32" s="17" t="s">
        <v>47</v>
      </c>
      <c r="B32" s="22" t="s">
        <v>69</v>
      </c>
      <c r="C32" s="22" t="s">
        <v>150</v>
      </c>
      <c r="D32" s="17" t="s">
        <v>49</v>
      </c>
      <c r="E32" s="23" t="s">
        <v>151</v>
      </c>
      <c r="F32" s="24" t="s">
        <v>152</v>
      </c>
      <c r="G32" s="25">
        <v>40</v>
      </c>
      <c r="H32" s="48"/>
      <c r="I32" s="25">
        <f>ROUND(ROUND(H32,1)*ROUND(G32,1),1)</f>
        <v>0</v>
      </c>
      <c r="O32">
        <f>(I32*21)/100</f>
        <v>0</v>
      </c>
      <c r="P32" t="s">
        <v>27</v>
      </c>
    </row>
    <row r="33" spans="1:16" x14ac:dyDescent="0.2">
      <c r="A33" s="26" t="s">
        <v>52</v>
      </c>
      <c r="E33" s="27" t="s">
        <v>149</v>
      </c>
      <c r="H33" s="49"/>
    </row>
    <row r="34" spans="1:16" x14ac:dyDescent="0.2">
      <c r="A34" s="30" t="s">
        <v>54</v>
      </c>
      <c r="E34" s="29" t="s">
        <v>49</v>
      </c>
      <c r="H34" s="49"/>
    </row>
    <row r="35" spans="1:16" x14ac:dyDescent="0.2">
      <c r="A35" s="17" t="s">
        <v>47</v>
      </c>
      <c r="B35" s="22" t="s">
        <v>42</v>
      </c>
      <c r="C35" s="22" t="s">
        <v>153</v>
      </c>
      <c r="D35" s="17" t="s">
        <v>49</v>
      </c>
      <c r="E35" s="23" t="s">
        <v>154</v>
      </c>
      <c r="F35" s="24" t="s">
        <v>140</v>
      </c>
      <c r="G35" s="25">
        <v>4.4000000000000004</v>
      </c>
      <c r="H35" s="48"/>
      <c r="I35" s="25">
        <f>ROUND(ROUND(H35,1)*ROUND(G35,1),1)</f>
        <v>0</v>
      </c>
      <c r="O35">
        <f>(I35*21)/100</f>
        <v>0</v>
      </c>
      <c r="P35" t="s">
        <v>27</v>
      </c>
    </row>
    <row r="36" spans="1:16" ht="25.5" x14ac:dyDescent="0.2">
      <c r="A36" s="26" t="s">
        <v>52</v>
      </c>
      <c r="E36" s="27" t="s">
        <v>729</v>
      </c>
      <c r="H36" s="49"/>
    </row>
    <row r="37" spans="1:16" x14ac:dyDescent="0.2">
      <c r="A37" s="30" t="s">
        <v>54</v>
      </c>
      <c r="E37" s="29" t="s">
        <v>730</v>
      </c>
      <c r="H37" s="49"/>
    </row>
    <row r="38" spans="1:16" x14ac:dyDescent="0.2">
      <c r="A38" s="17" t="s">
        <v>47</v>
      </c>
      <c r="B38" s="22" t="s">
        <v>44</v>
      </c>
      <c r="C38" s="22" t="s">
        <v>157</v>
      </c>
      <c r="D38" s="17" t="s">
        <v>49</v>
      </c>
      <c r="E38" s="23" t="s">
        <v>158</v>
      </c>
      <c r="F38" s="24" t="s">
        <v>159</v>
      </c>
      <c r="G38" s="25">
        <v>28.4</v>
      </c>
      <c r="H38" s="48"/>
      <c r="I38" s="25">
        <f>ROUND(ROUND(H38,1)*ROUND(G38,1),1)</f>
        <v>0</v>
      </c>
      <c r="O38">
        <f>(I38*21)/100</f>
        <v>0</v>
      </c>
      <c r="P38" t="s">
        <v>27</v>
      </c>
    </row>
    <row r="39" spans="1:16" x14ac:dyDescent="0.2">
      <c r="A39" s="26" t="s">
        <v>52</v>
      </c>
      <c r="E39" s="27" t="s">
        <v>160</v>
      </c>
      <c r="H39" s="49"/>
    </row>
    <row r="40" spans="1:16" x14ac:dyDescent="0.2">
      <c r="A40" s="30" t="s">
        <v>54</v>
      </c>
      <c r="E40" s="29" t="s">
        <v>49</v>
      </c>
      <c r="H40" s="49"/>
    </row>
    <row r="41" spans="1:16" x14ac:dyDescent="0.2">
      <c r="A41" s="17" t="s">
        <v>47</v>
      </c>
      <c r="B41" s="22" t="s">
        <v>76</v>
      </c>
      <c r="C41" s="22" t="s">
        <v>161</v>
      </c>
      <c r="D41" s="17" t="s">
        <v>49</v>
      </c>
      <c r="E41" s="23" t="s">
        <v>162</v>
      </c>
      <c r="F41" s="24" t="s">
        <v>159</v>
      </c>
      <c r="G41" s="25">
        <v>254.5</v>
      </c>
      <c r="H41" s="48"/>
      <c r="I41" s="25">
        <f>ROUND(ROUND(H41,1)*ROUND(G41,1),1)</f>
        <v>0</v>
      </c>
      <c r="O41">
        <f>(I41*21)/100</f>
        <v>0</v>
      </c>
      <c r="P41" t="s">
        <v>27</v>
      </c>
    </row>
    <row r="42" spans="1:16" ht="25.5" x14ac:dyDescent="0.2">
      <c r="A42" s="26" t="s">
        <v>52</v>
      </c>
      <c r="E42" s="27" t="s">
        <v>731</v>
      </c>
      <c r="H42" s="49"/>
    </row>
    <row r="43" spans="1:16" x14ac:dyDescent="0.2">
      <c r="A43" s="30" t="s">
        <v>54</v>
      </c>
      <c r="E43" s="29" t="s">
        <v>732</v>
      </c>
      <c r="H43" s="49"/>
    </row>
    <row r="44" spans="1:16" x14ac:dyDescent="0.2">
      <c r="A44" s="17" t="s">
        <v>47</v>
      </c>
      <c r="B44" s="22" t="s">
        <v>79</v>
      </c>
      <c r="C44" s="22" t="s">
        <v>595</v>
      </c>
      <c r="D44" s="17" t="s">
        <v>49</v>
      </c>
      <c r="E44" s="23" t="s">
        <v>596</v>
      </c>
      <c r="F44" s="24" t="s">
        <v>159</v>
      </c>
      <c r="G44" s="25">
        <v>879.4</v>
      </c>
      <c r="H44" s="48"/>
      <c r="I44" s="25">
        <f>ROUND(ROUND(H44,1)*ROUND(G44,1),1)</f>
        <v>0</v>
      </c>
      <c r="O44">
        <f>(I44*21)/100</f>
        <v>0</v>
      </c>
      <c r="P44" t="s">
        <v>27</v>
      </c>
    </row>
    <row r="45" spans="1:16" ht="25.5" x14ac:dyDescent="0.2">
      <c r="A45" s="26" t="s">
        <v>52</v>
      </c>
      <c r="E45" s="27" t="s">
        <v>167</v>
      </c>
      <c r="H45" s="49"/>
    </row>
    <row r="46" spans="1:16" x14ac:dyDescent="0.2">
      <c r="A46" s="30" t="s">
        <v>54</v>
      </c>
      <c r="E46" s="29" t="s">
        <v>49</v>
      </c>
      <c r="H46" s="49"/>
    </row>
    <row r="47" spans="1:16" x14ac:dyDescent="0.2">
      <c r="A47" s="17" t="s">
        <v>47</v>
      </c>
      <c r="B47" s="22" t="s">
        <v>82</v>
      </c>
      <c r="C47" s="22" t="s">
        <v>168</v>
      </c>
      <c r="D47" s="17" t="s">
        <v>49</v>
      </c>
      <c r="E47" s="23" t="s">
        <v>169</v>
      </c>
      <c r="F47" s="24" t="s">
        <v>159</v>
      </c>
      <c r="G47" s="25">
        <v>879.4</v>
      </c>
      <c r="H47" s="48"/>
      <c r="I47" s="25">
        <f>ROUND(ROUND(H47,1)*ROUND(G47,1),1)</f>
        <v>0</v>
      </c>
      <c r="O47">
        <f>(I47*21)/100</f>
        <v>0</v>
      </c>
      <c r="P47" t="s">
        <v>27</v>
      </c>
    </row>
    <row r="48" spans="1:16" x14ac:dyDescent="0.2">
      <c r="A48" s="26" t="s">
        <v>52</v>
      </c>
      <c r="E48" s="27" t="s">
        <v>160</v>
      </c>
      <c r="H48" s="49"/>
    </row>
    <row r="49" spans="1:16" x14ac:dyDescent="0.2">
      <c r="A49" s="30" t="s">
        <v>54</v>
      </c>
      <c r="E49" s="29" t="s">
        <v>49</v>
      </c>
      <c r="H49" s="49"/>
    </row>
    <row r="50" spans="1:16" x14ac:dyDescent="0.2">
      <c r="A50" s="17" t="s">
        <v>47</v>
      </c>
      <c r="B50" s="22" t="s">
        <v>85</v>
      </c>
      <c r="C50" s="22" t="s">
        <v>170</v>
      </c>
      <c r="D50" s="17" t="s">
        <v>49</v>
      </c>
      <c r="E50" s="23" t="s">
        <v>171</v>
      </c>
      <c r="F50" s="24" t="s">
        <v>159</v>
      </c>
      <c r="G50" s="25">
        <v>10.8</v>
      </c>
      <c r="H50" s="48"/>
      <c r="I50" s="25">
        <f>ROUND(ROUND(H50,1)*ROUND(G50,1),1)</f>
        <v>0</v>
      </c>
      <c r="O50">
        <f>(I50*21)/100</f>
        <v>0</v>
      </c>
      <c r="P50" t="s">
        <v>27</v>
      </c>
    </row>
    <row r="51" spans="1:16" x14ac:dyDescent="0.2">
      <c r="A51" s="26" t="s">
        <v>52</v>
      </c>
      <c r="E51" s="27" t="s">
        <v>172</v>
      </c>
      <c r="H51" s="49"/>
    </row>
    <row r="52" spans="1:16" x14ac:dyDescent="0.2">
      <c r="A52" s="30" t="s">
        <v>54</v>
      </c>
      <c r="E52" s="29" t="s">
        <v>733</v>
      </c>
      <c r="H52" s="49"/>
    </row>
    <row r="53" spans="1:16" x14ac:dyDescent="0.2">
      <c r="A53" s="17" t="s">
        <v>47</v>
      </c>
      <c r="B53" s="22" t="s">
        <v>88</v>
      </c>
      <c r="C53" s="22" t="s">
        <v>174</v>
      </c>
      <c r="D53" s="17" t="s">
        <v>49</v>
      </c>
      <c r="E53" s="23" t="s">
        <v>175</v>
      </c>
      <c r="F53" s="24" t="s">
        <v>159</v>
      </c>
      <c r="G53" s="25">
        <v>135.4</v>
      </c>
      <c r="H53" s="48"/>
      <c r="I53" s="25">
        <f>ROUND(ROUND(H53,1)*ROUND(G53,1),1)</f>
        <v>0</v>
      </c>
      <c r="O53">
        <f>(I53*21)/100</f>
        <v>0</v>
      </c>
      <c r="P53" t="s">
        <v>27</v>
      </c>
    </row>
    <row r="54" spans="1:16" ht="25.5" x14ac:dyDescent="0.2">
      <c r="A54" s="26" t="s">
        <v>52</v>
      </c>
      <c r="E54" s="27" t="s">
        <v>167</v>
      </c>
      <c r="H54" s="49"/>
    </row>
    <row r="55" spans="1:16" x14ac:dyDescent="0.2">
      <c r="A55" s="30" t="s">
        <v>54</v>
      </c>
      <c r="E55" s="29" t="s">
        <v>49</v>
      </c>
      <c r="H55" s="49"/>
    </row>
    <row r="56" spans="1:16" x14ac:dyDescent="0.2">
      <c r="A56" s="17" t="s">
        <v>47</v>
      </c>
      <c r="B56" s="22" t="s">
        <v>91</v>
      </c>
      <c r="C56" s="22" t="s">
        <v>177</v>
      </c>
      <c r="D56" s="17" t="s">
        <v>49</v>
      </c>
      <c r="E56" s="23" t="s">
        <v>178</v>
      </c>
      <c r="F56" s="24" t="s">
        <v>159</v>
      </c>
      <c r="G56" s="25">
        <v>146.19999999999999</v>
      </c>
      <c r="H56" s="48"/>
      <c r="I56" s="25">
        <f>ROUND(ROUND(H56,1)*ROUND(G56,1),1)</f>
        <v>0</v>
      </c>
      <c r="O56">
        <f>(I56*21)/100</f>
        <v>0</v>
      </c>
      <c r="P56" t="s">
        <v>27</v>
      </c>
    </row>
    <row r="57" spans="1:16" x14ac:dyDescent="0.2">
      <c r="A57" s="26" t="s">
        <v>52</v>
      </c>
      <c r="E57" s="27" t="s">
        <v>179</v>
      </c>
      <c r="H57" s="49"/>
    </row>
    <row r="58" spans="1:16" x14ac:dyDescent="0.2">
      <c r="A58" s="30" t="s">
        <v>54</v>
      </c>
      <c r="E58" s="29" t="s">
        <v>734</v>
      </c>
      <c r="H58" s="49"/>
    </row>
    <row r="59" spans="1:16" x14ac:dyDescent="0.2">
      <c r="A59" s="17" t="s">
        <v>47</v>
      </c>
      <c r="B59" s="22" t="s">
        <v>94</v>
      </c>
      <c r="C59" s="22" t="s">
        <v>182</v>
      </c>
      <c r="D59" s="17" t="s">
        <v>49</v>
      </c>
      <c r="E59" s="23" t="s">
        <v>183</v>
      </c>
      <c r="F59" s="24" t="s">
        <v>110</v>
      </c>
      <c r="G59" s="25">
        <v>1806.5</v>
      </c>
      <c r="H59" s="48"/>
      <c r="I59" s="25">
        <f>ROUND(ROUND(H59,1)*ROUND(G59,1),1)</f>
        <v>0</v>
      </c>
      <c r="O59">
        <f>(I59*21)/100</f>
        <v>0</v>
      </c>
      <c r="P59" t="s">
        <v>27</v>
      </c>
    </row>
    <row r="60" spans="1:16" ht="25.5" x14ac:dyDescent="0.2">
      <c r="A60" s="26" t="s">
        <v>52</v>
      </c>
      <c r="E60" s="27" t="s">
        <v>184</v>
      </c>
      <c r="H60" s="49"/>
    </row>
    <row r="61" spans="1:16" x14ac:dyDescent="0.2">
      <c r="A61" s="30" t="s">
        <v>54</v>
      </c>
      <c r="E61" s="29" t="s">
        <v>49</v>
      </c>
      <c r="H61" s="49"/>
    </row>
    <row r="62" spans="1:16" x14ac:dyDescent="0.2">
      <c r="A62" s="17" t="s">
        <v>47</v>
      </c>
      <c r="B62" s="22" t="s">
        <v>97</v>
      </c>
      <c r="C62" s="22" t="s">
        <v>186</v>
      </c>
      <c r="D62" s="17" t="s">
        <v>49</v>
      </c>
      <c r="E62" s="23" t="s">
        <v>187</v>
      </c>
      <c r="F62" s="24" t="s">
        <v>110</v>
      </c>
      <c r="G62" s="25">
        <v>1806.5</v>
      </c>
      <c r="H62" s="48"/>
      <c r="I62" s="25">
        <f>ROUND(ROUND(H62,1)*ROUND(G62,1),1)</f>
        <v>0</v>
      </c>
      <c r="O62">
        <f>(I62*21)/100</f>
        <v>0</v>
      </c>
      <c r="P62" t="s">
        <v>27</v>
      </c>
    </row>
    <row r="63" spans="1:16" ht="25.5" x14ac:dyDescent="0.2">
      <c r="A63" s="26" t="s">
        <v>52</v>
      </c>
      <c r="E63" s="27" t="s">
        <v>184</v>
      </c>
      <c r="H63" s="49"/>
    </row>
    <row r="64" spans="1:16" x14ac:dyDescent="0.2">
      <c r="A64" s="30" t="s">
        <v>54</v>
      </c>
      <c r="E64" s="29" t="s">
        <v>49</v>
      </c>
      <c r="H64" s="49"/>
    </row>
    <row r="65" spans="1:16" x14ac:dyDescent="0.2">
      <c r="A65" s="17" t="s">
        <v>47</v>
      </c>
      <c r="B65" s="22" t="s">
        <v>100</v>
      </c>
      <c r="C65" s="22" t="s">
        <v>189</v>
      </c>
      <c r="D65" s="17" t="s">
        <v>49</v>
      </c>
      <c r="E65" s="23" t="s">
        <v>190</v>
      </c>
      <c r="F65" s="24" t="s">
        <v>159</v>
      </c>
      <c r="G65" s="25">
        <v>975.7</v>
      </c>
      <c r="H65" s="48"/>
      <c r="I65" s="25">
        <f>ROUND(ROUND(H65,1)*ROUND(G65,1),1)</f>
        <v>0</v>
      </c>
      <c r="O65">
        <f>(I65*21)/100</f>
        <v>0</v>
      </c>
      <c r="P65" t="s">
        <v>27</v>
      </c>
    </row>
    <row r="66" spans="1:16" ht="25.5" x14ac:dyDescent="0.2">
      <c r="A66" s="26" t="s">
        <v>52</v>
      </c>
      <c r="E66" s="27" t="s">
        <v>191</v>
      </c>
      <c r="H66" s="49"/>
    </row>
    <row r="67" spans="1:16" x14ac:dyDescent="0.2">
      <c r="A67" s="30" t="s">
        <v>54</v>
      </c>
      <c r="E67" s="29" t="s">
        <v>735</v>
      </c>
      <c r="H67" s="49"/>
    </row>
    <row r="68" spans="1:16" x14ac:dyDescent="0.2">
      <c r="A68" s="17" t="s">
        <v>47</v>
      </c>
      <c r="B68" s="22" t="s">
        <v>176</v>
      </c>
      <c r="C68" s="22" t="s">
        <v>736</v>
      </c>
      <c r="D68" s="17" t="s">
        <v>49</v>
      </c>
      <c r="E68" s="23" t="s">
        <v>737</v>
      </c>
      <c r="F68" s="24" t="s">
        <v>159</v>
      </c>
      <c r="G68" s="25">
        <v>50</v>
      </c>
      <c r="H68" s="48"/>
      <c r="I68" s="25">
        <f>ROUND(ROUND(H68,1)*ROUND(G68,1),1)</f>
        <v>0</v>
      </c>
      <c r="O68">
        <f>(I68*21)/100</f>
        <v>0</v>
      </c>
      <c r="P68" t="s">
        <v>27</v>
      </c>
    </row>
    <row r="69" spans="1:16" ht="25.5" x14ac:dyDescent="0.2">
      <c r="A69" s="26" t="s">
        <v>52</v>
      </c>
      <c r="E69" s="27" t="s">
        <v>191</v>
      </c>
      <c r="H69" s="49"/>
    </row>
    <row r="70" spans="1:16" x14ac:dyDescent="0.2">
      <c r="A70" s="30" t="s">
        <v>54</v>
      </c>
      <c r="E70" s="29" t="s">
        <v>49</v>
      </c>
      <c r="H70" s="49"/>
    </row>
    <row r="71" spans="1:16" x14ac:dyDescent="0.2">
      <c r="A71" s="17" t="s">
        <v>47</v>
      </c>
      <c r="B71" s="22" t="s">
        <v>181</v>
      </c>
      <c r="C71" s="22" t="s">
        <v>194</v>
      </c>
      <c r="D71" s="17" t="s">
        <v>18</v>
      </c>
      <c r="E71" s="23" t="s">
        <v>195</v>
      </c>
      <c r="F71" s="24" t="s">
        <v>159</v>
      </c>
      <c r="G71" s="25">
        <v>697.8</v>
      </c>
      <c r="H71" s="48"/>
      <c r="I71" s="25">
        <f>ROUND(ROUND(H71,1)*ROUND(G71,1),1)</f>
        <v>0</v>
      </c>
      <c r="O71">
        <f>(I71*21)/100</f>
        <v>0</v>
      </c>
      <c r="P71" t="s">
        <v>27</v>
      </c>
    </row>
    <row r="72" spans="1:16" ht="25.5" x14ac:dyDescent="0.2">
      <c r="A72" s="26" t="s">
        <v>52</v>
      </c>
      <c r="E72" s="27" t="s">
        <v>196</v>
      </c>
      <c r="H72" s="49"/>
    </row>
    <row r="73" spans="1:16" x14ac:dyDescent="0.2">
      <c r="A73" s="30" t="s">
        <v>54</v>
      </c>
      <c r="E73" s="29" t="s">
        <v>738</v>
      </c>
      <c r="H73" s="49"/>
    </row>
    <row r="74" spans="1:16" x14ac:dyDescent="0.2">
      <c r="A74" s="17" t="s">
        <v>47</v>
      </c>
      <c r="B74" s="22" t="s">
        <v>185</v>
      </c>
      <c r="C74" s="22" t="s">
        <v>194</v>
      </c>
      <c r="D74" s="17" t="s">
        <v>199</v>
      </c>
      <c r="E74" s="23" t="s">
        <v>195</v>
      </c>
      <c r="F74" s="24" t="s">
        <v>159</v>
      </c>
      <c r="G74" s="25">
        <v>327.8</v>
      </c>
      <c r="H74" s="48"/>
      <c r="I74" s="25">
        <f>ROUND(ROUND(H74,1)*ROUND(G74,1),1)</f>
        <v>0</v>
      </c>
      <c r="O74">
        <f>(I74*21)/100</f>
        <v>0</v>
      </c>
      <c r="P74" t="s">
        <v>27</v>
      </c>
    </row>
    <row r="75" spans="1:16" ht="25.5" x14ac:dyDescent="0.2">
      <c r="A75" s="26" t="s">
        <v>52</v>
      </c>
      <c r="E75" s="27" t="s">
        <v>200</v>
      </c>
      <c r="H75" s="49"/>
    </row>
    <row r="76" spans="1:16" x14ac:dyDescent="0.2">
      <c r="A76" s="30" t="s">
        <v>54</v>
      </c>
      <c r="E76" s="29" t="s">
        <v>739</v>
      </c>
      <c r="H76" s="49"/>
    </row>
    <row r="77" spans="1:16" x14ac:dyDescent="0.2">
      <c r="A77" s="17" t="s">
        <v>47</v>
      </c>
      <c r="B77" s="22" t="s">
        <v>188</v>
      </c>
      <c r="C77" s="22" t="s">
        <v>203</v>
      </c>
      <c r="D77" s="17" t="s">
        <v>18</v>
      </c>
      <c r="E77" s="23" t="s">
        <v>204</v>
      </c>
      <c r="F77" s="24" t="s">
        <v>159</v>
      </c>
      <c r="G77" s="25">
        <v>1127.9000000000001</v>
      </c>
      <c r="H77" s="48"/>
      <c r="I77" s="25">
        <f>ROUND(ROUND(H77,1)*ROUND(G77,1),1)</f>
        <v>0</v>
      </c>
      <c r="O77">
        <f>(I77*21)/100</f>
        <v>0</v>
      </c>
      <c r="P77" t="s">
        <v>27</v>
      </c>
    </row>
    <row r="78" spans="1:16" ht="25.5" x14ac:dyDescent="0.2">
      <c r="A78" s="26" t="s">
        <v>52</v>
      </c>
      <c r="E78" s="27" t="s">
        <v>205</v>
      </c>
      <c r="H78" s="49"/>
    </row>
    <row r="79" spans="1:16" ht="25.5" x14ac:dyDescent="0.2">
      <c r="A79" s="30" t="s">
        <v>54</v>
      </c>
      <c r="E79" s="29" t="s">
        <v>740</v>
      </c>
      <c r="H79" s="49"/>
    </row>
    <row r="80" spans="1:16" x14ac:dyDescent="0.2">
      <c r="A80" s="17" t="s">
        <v>47</v>
      </c>
      <c r="B80" s="22" t="s">
        <v>193</v>
      </c>
      <c r="C80" s="22" t="s">
        <v>203</v>
      </c>
      <c r="D80" s="17" t="s">
        <v>199</v>
      </c>
      <c r="E80" s="23" t="s">
        <v>204</v>
      </c>
      <c r="F80" s="24" t="s">
        <v>159</v>
      </c>
      <c r="G80" s="25">
        <v>430.1</v>
      </c>
      <c r="H80" s="48"/>
      <c r="I80" s="25">
        <f>ROUND(ROUND(H80,1)*ROUND(G80,1),1)</f>
        <v>0</v>
      </c>
      <c r="O80">
        <f>(I80*21)/100</f>
        <v>0</v>
      </c>
      <c r="P80" t="s">
        <v>27</v>
      </c>
    </row>
    <row r="81" spans="1:16" ht="25.5" x14ac:dyDescent="0.2">
      <c r="A81" s="26" t="s">
        <v>52</v>
      </c>
      <c r="E81" s="27" t="s">
        <v>208</v>
      </c>
      <c r="H81" s="49"/>
    </row>
    <row r="82" spans="1:16" ht="25.5" x14ac:dyDescent="0.2">
      <c r="A82" s="30" t="s">
        <v>54</v>
      </c>
      <c r="E82" s="29" t="s">
        <v>741</v>
      </c>
      <c r="H82" s="49"/>
    </row>
    <row r="83" spans="1:16" x14ac:dyDescent="0.2">
      <c r="A83" s="17" t="s">
        <v>47</v>
      </c>
      <c r="B83" s="22" t="s">
        <v>198</v>
      </c>
      <c r="C83" s="22" t="s">
        <v>211</v>
      </c>
      <c r="D83" s="17" t="s">
        <v>49</v>
      </c>
      <c r="E83" s="23" t="s">
        <v>212</v>
      </c>
      <c r="F83" s="24" t="s">
        <v>213</v>
      </c>
      <c r="G83" s="25">
        <v>655.6</v>
      </c>
      <c r="H83" s="48"/>
      <c r="I83" s="25">
        <f>ROUND(ROUND(H83,1)*ROUND(G83,1),1)</f>
        <v>0</v>
      </c>
      <c r="O83">
        <f>(I83*21)/100</f>
        <v>0</v>
      </c>
      <c r="P83" t="s">
        <v>27</v>
      </c>
    </row>
    <row r="84" spans="1:16" x14ac:dyDescent="0.2">
      <c r="A84" s="26" t="s">
        <v>52</v>
      </c>
      <c r="E84" s="27" t="s">
        <v>214</v>
      </c>
      <c r="H84" s="49"/>
    </row>
    <row r="85" spans="1:16" x14ac:dyDescent="0.2">
      <c r="A85" s="30" t="s">
        <v>54</v>
      </c>
      <c r="E85" s="29" t="s">
        <v>742</v>
      </c>
      <c r="H85" s="49"/>
    </row>
    <row r="86" spans="1:16" x14ac:dyDescent="0.2">
      <c r="A86" s="17" t="s">
        <v>47</v>
      </c>
      <c r="B86" s="22" t="s">
        <v>202</v>
      </c>
      <c r="C86" s="22" t="s">
        <v>217</v>
      </c>
      <c r="D86" s="17" t="s">
        <v>18</v>
      </c>
      <c r="E86" s="23" t="s">
        <v>218</v>
      </c>
      <c r="F86" s="24" t="s">
        <v>159</v>
      </c>
      <c r="G86" s="25">
        <v>582.1</v>
      </c>
      <c r="H86" s="48"/>
      <c r="I86" s="25">
        <f>ROUND(ROUND(H86,1)*ROUND(G86,1),1)</f>
        <v>0</v>
      </c>
      <c r="O86">
        <f>(I86*21)/100</f>
        <v>0</v>
      </c>
      <c r="P86" t="s">
        <v>27</v>
      </c>
    </row>
    <row r="87" spans="1:16" ht="25.5" x14ac:dyDescent="0.2">
      <c r="A87" s="26" t="s">
        <v>52</v>
      </c>
      <c r="E87" s="27" t="s">
        <v>219</v>
      </c>
      <c r="H87" s="49"/>
    </row>
    <row r="88" spans="1:16" x14ac:dyDescent="0.2">
      <c r="A88" s="30" t="s">
        <v>54</v>
      </c>
      <c r="E88" s="29" t="s">
        <v>49</v>
      </c>
      <c r="H88" s="49"/>
    </row>
    <row r="89" spans="1:16" ht="25.5" x14ac:dyDescent="0.2">
      <c r="A89" s="17" t="s">
        <v>47</v>
      </c>
      <c r="B89" s="22" t="s">
        <v>207</v>
      </c>
      <c r="C89" s="22" t="s">
        <v>229</v>
      </c>
      <c r="D89" s="17" t="s">
        <v>18</v>
      </c>
      <c r="E89" s="23" t="s">
        <v>230</v>
      </c>
      <c r="F89" s="24" t="s">
        <v>159</v>
      </c>
      <c r="G89" s="25">
        <v>115.8</v>
      </c>
      <c r="H89" s="48"/>
      <c r="I89" s="25">
        <f>ROUND(ROUND(H89,1)*ROUND(G89,1),1)</f>
        <v>0</v>
      </c>
      <c r="O89">
        <f>(I89*21)/100</f>
        <v>0</v>
      </c>
      <c r="P89" t="s">
        <v>27</v>
      </c>
    </row>
    <row r="90" spans="1:16" ht="25.5" x14ac:dyDescent="0.2">
      <c r="A90" s="26" t="s">
        <v>52</v>
      </c>
      <c r="E90" s="27" t="s">
        <v>231</v>
      </c>
      <c r="H90" s="49"/>
    </row>
    <row r="91" spans="1:16" x14ac:dyDescent="0.2">
      <c r="A91" s="30" t="s">
        <v>54</v>
      </c>
      <c r="E91" s="29" t="s">
        <v>49</v>
      </c>
      <c r="H91" s="49"/>
    </row>
    <row r="92" spans="1:16" x14ac:dyDescent="0.2">
      <c r="A92" s="17" t="s">
        <v>47</v>
      </c>
      <c r="B92" s="22" t="s">
        <v>210</v>
      </c>
      <c r="C92" s="22" t="s">
        <v>238</v>
      </c>
      <c r="D92" s="17" t="s">
        <v>18</v>
      </c>
      <c r="E92" s="23" t="s">
        <v>239</v>
      </c>
      <c r="F92" s="24" t="s">
        <v>159</v>
      </c>
      <c r="G92" s="25">
        <v>190.6</v>
      </c>
      <c r="H92" s="48"/>
      <c r="I92" s="25">
        <f>ROUND(ROUND(H92,1)*ROUND(G92,1),1)</f>
        <v>0</v>
      </c>
      <c r="O92">
        <f>(I92*21)/100</f>
        <v>0</v>
      </c>
      <c r="P92" t="s">
        <v>27</v>
      </c>
    </row>
    <row r="93" spans="1:16" ht="25.5" x14ac:dyDescent="0.2">
      <c r="A93" s="26" t="s">
        <v>52</v>
      </c>
      <c r="E93" s="27" t="s">
        <v>240</v>
      </c>
      <c r="H93" s="49"/>
    </row>
    <row r="94" spans="1:16" x14ac:dyDescent="0.2">
      <c r="A94" s="30" t="s">
        <v>54</v>
      </c>
      <c r="E94" s="29" t="s">
        <v>49</v>
      </c>
      <c r="H94" s="49"/>
    </row>
    <row r="95" spans="1:16" x14ac:dyDescent="0.2">
      <c r="A95" s="17" t="s">
        <v>222</v>
      </c>
      <c r="B95" s="22" t="s">
        <v>220</v>
      </c>
      <c r="C95" s="22" t="s">
        <v>242</v>
      </c>
      <c r="D95" s="17" t="s">
        <v>49</v>
      </c>
      <c r="E95" s="23" t="s">
        <v>243</v>
      </c>
      <c r="F95" s="24" t="s">
        <v>213</v>
      </c>
      <c r="G95" s="25">
        <v>381.3</v>
      </c>
      <c r="H95" s="48"/>
      <c r="I95" s="25">
        <f>ROUND(ROUND(H95,1)*ROUND(G95,1),1)</f>
        <v>0</v>
      </c>
      <c r="O95">
        <f>(I95*21)/100</f>
        <v>0</v>
      </c>
      <c r="P95" t="s">
        <v>27</v>
      </c>
    </row>
    <row r="96" spans="1:16" x14ac:dyDescent="0.2">
      <c r="A96" s="26" t="s">
        <v>52</v>
      </c>
      <c r="E96" s="27" t="s">
        <v>244</v>
      </c>
      <c r="H96" s="49"/>
    </row>
    <row r="97" spans="1:16" x14ac:dyDescent="0.2">
      <c r="A97" s="30" t="s">
        <v>54</v>
      </c>
      <c r="E97" s="29" t="s">
        <v>743</v>
      </c>
      <c r="H97" s="49"/>
    </row>
    <row r="98" spans="1:16" x14ac:dyDescent="0.2">
      <c r="A98" s="17" t="s">
        <v>47</v>
      </c>
      <c r="B98" s="22" t="s">
        <v>216</v>
      </c>
      <c r="C98" s="22" t="s">
        <v>238</v>
      </c>
      <c r="D98" s="17" t="s">
        <v>199</v>
      </c>
      <c r="E98" s="23" t="s">
        <v>239</v>
      </c>
      <c r="F98" s="24" t="s">
        <v>159</v>
      </c>
      <c r="G98" s="25">
        <v>9.4</v>
      </c>
      <c r="H98" s="48"/>
      <c r="I98" s="25">
        <f>ROUND(ROUND(H98,1)*ROUND(G98,1),1)</f>
        <v>0</v>
      </c>
      <c r="O98">
        <f>(I98*21)/100</f>
        <v>0</v>
      </c>
      <c r="P98" t="s">
        <v>27</v>
      </c>
    </row>
    <row r="99" spans="1:16" x14ac:dyDescent="0.2">
      <c r="A99" s="26" t="s">
        <v>52</v>
      </c>
      <c r="E99" s="27" t="s">
        <v>247</v>
      </c>
      <c r="H99" s="49"/>
    </row>
    <row r="100" spans="1:16" x14ac:dyDescent="0.2">
      <c r="A100" s="30" t="s">
        <v>54</v>
      </c>
      <c r="E100" s="29" t="s">
        <v>744</v>
      </c>
      <c r="H100" s="49"/>
    </row>
    <row r="101" spans="1:16" x14ac:dyDescent="0.2">
      <c r="A101" s="17" t="s">
        <v>222</v>
      </c>
      <c r="B101" s="22" t="s">
        <v>223</v>
      </c>
      <c r="C101" s="22" t="s">
        <v>250</v>
      </c>
      <c r="D101" s="17" t="s">
        <v>49</v>
      </c>
      <c r="E101" s="23" t="s">
        <v>251</v>
      </c>
      <c r="F101" s="24" t="s">
        <v>213</v>
      </c>
      <c r="G101" s="25">
        <v>17.399999999999999</v>
      </c>
      <c r="H101" s="48"/>
      <c r="I101" s="25">
        <f>ROUND(ROUND(H101,1)*ROUND(G101,1),1)</f>
        <v>0</v>
      </c>
      <c r="O101">
        <f>(I101*21)/100</f>
        <v>0</v>
      </c>
      <c r="P101" t="s">
        <v>27</v>
      </c>
    </row>
    <row r="102" spans="1:16" x14ac:dyDescent="0.2">
      <c r="A102" s="26" t="s">
        <v>52</v>
      </c>
      <c r="E102" s="27" t="s">
        <v>252</v>
      </c>
      <c r="H102" s="49"/>
    </row>
    <row r="103" spans="1:16" x14ac:dyDescent="0.2">
      <c r="A103" s="30" t="s">
        <v>54</v>
      </c>
      <c r="E103" s="29" t="s">
        <v>745</v>
      </c>
      <c r="H103" s="49"/>
    </row>
    <row r="104" spans="1:16" ht="25.5" x14ac:dyDescent="0.2">
      <c r="A104" s="17" t="s">
        <v>47</v>
      </c>
      <c r="B104" s="22" t="s">
        <v>228</v>
      </c>
      <c r="C104" s="22" t="s">
        <v>255</v>
      </c>
      <c r="D104" s="17" t="s">
        <v>49</v>
      </c>
      <c r="E104" s="23" t="s">
        <v>256</v>
      </c>
      <c r="F104" s="24" t="s">
        <v>110</v>
      </c>
      <c r="G104" s="25">
        <v>1272.5</v>
      </c>
      <c r="H104" s="48"/>
      <c r="I104" s="25">
        <f>ROUND(ROUND(H104,1)*ROUND(G104,1),1)</f>
        <v>0</v>
      </c>
      <c r="O104">
        <f>(I104*21)/100</f>
        <v>0</v>
      </c>
      <c r="P104" t="s">
        <v>27</v>
      </c>
    </row>
    <row r="105" spans="1:16" ht="25.5" x14ac:dyDescent="0.2">
      <c r="A105" s="26" t="s">
        <v>52</v>
      </c>
      <c r="E105" s="27" t="s">
        <v>746</v>
      </c>
      <c r="H105" s="49"/>
    </row>
    <row r="106" spans="1:16" x14ac:dyDescent="0.2">
      <c r="A106" s="30" t="s">
        <v>54</v>
      </c>
      <c r="E106" s="29" t="s">
        <v>747</v>
      </c>
      <c r="H106" s="49"/>
    </row>
    <row r="107" spans="1:16" x14ac:dyDescent="0.2">
      <c r="A107" s="17" t="s">
        <v>47</v>
      </c>
      <c r="B107" s="22" t="s">
        <v>232</v>
      </c>
      <c r="C107" s="22" t="s">
        <v>748</v>
      </c>
      <c r="D107" s="17" t="s">
        <v>49</v>
      </c>
      <c r="E107" s="23" t="s">
        <v>749</v>
      </c>
      <c r="F107" s="24" t="s">
        <v>110</v>
      </c>
      <c r="G107" s="25">
        <v>1272.5</v>
      </c>
      <c r="H107" s="48"/>
      <c r="I107" s="25">
        <f>ROUND(ROUND(H107,1)*ROUND(G107,1),1)</f>
        <v>0</v>
      </c>
      <c r="O107">
        <f>(I107*21)/100</f>
        <v>0</v>
      </c>
      <c r="P107" t="s">
        <v>27</v>
      </c>
    </row>
    <row r="108" spans="1:16" ht="25.5" x14ac:dyDescent="0.2">
      <c r="A108" s="26" t="s">
        <v>52</v>
      </c>
      <c r="E108" s="27" t="s">
        <v>616</v>
      </c>
      <c r="H108" s="49"/>
    </row>
    <row r="109" spans="1:16" x14ac:dyDescent="0.2">
      <c r="A109" s="30" t="s">
        <v>54</v>
      </c>
      <c r="E109" s="29" t="s">
        <v>747</v>
      </c>
      <c r="H109" s="49"/>
    </row>
    <row r="110" spans="1:16" x14ac:dyDescent="0.2">
      <c r="A110" s="17" t="s">
        <v>222</v>
      </c>
      <c r="B110" s="22" t="s">
        <v>234</v>
      </c>
      <c r="C110" s="22" t="s">
        <v>264</v>
      </c>
      <c r="D110" s="17" t="s">
        <v>49</v>
      </c>
      <c r="E110" s="23" t="s">
        <v>265</v>
      </c>
      <c r="F110" s="24" t="s">
        <v>266</v>
      </c>
      <c r="G110" s="25">
        <v>12.7</v>
      </c>
      <c r="H110" s="48"/>
      <c r="I110" s="25">
        <f>ROUND(ROUND(H110,1)*ROUND(G110,1),1)</f>
        <v>0</v>
      </c>
      <c r="O110">
        <f>(I110*21)/100</f>
        <v>0</v>
      </c>
      <c r="P110" t="s">
        <v>27</v>
      </c>
    </row>
    <row r="111" spans="1:16" x14ac:dyDescent="0.2">
      <c r="A111" s="26" t="s">
        <v>52</v>
      </c>
      <c r="E111" s="27" t="s">
        <v>267</v>
      </c>
      <c r="H111" s="49"/>
    </row>
    <row r="112" spans="1:16" x14ac:dyDescent="0.2">
      <c r="A112" s="30" t="s">
        <v>54</v>
      </c>
      <c r="E112" s="29" t="s">
        <v>750</v>
      </c>
      <c r="H112" s="49"/>
    </row>
    <row r="113" spans="1:18" x14ac:dyDescent="0.2">
      <c r="A113" s="17" t="s">
        <v>47</v>
      </c>
      <c r="B113" s="22" t="s">
        <v>237</v>
      </c>
      <c r="C113" s="22" t="s">
        <v>270</v>
      </c>
      <c r="D113" s="17" t="s">
        <v>49</v>
      </c>
      <c r="E113" s="23" t="s">
        <v>271</v>
      </c>
      <c r="F113" s="24" t="s">
        <v>159</v>
      </c>
      <c r="G113" s="25">
        <v>13</v>
      </c>
      <c r="H113" s="48"/>
      <c r="I113" s="25">
        <f>ROUND(ROUND(H113,1)*ROUND(G113,1),1)</f>
        <v>0</v>
      </c>
      <c r="O113">
        <f>(I113*21)/100</f>
        <v>0</v>
      </c>
      <c r="P113" t="s">
        <v>27</v>
      </c>
    </row>
    <row r="114" spans="1:18" x14ac:dyDescent="0.2">
      <c r="A114" s="26" t="s">
        <v>52</v>
      </c>
      <c r="E114" s="27" t="s">
        <v>272</v>
      </c>
      <c r="H114" s="49"/>
    </row>
    <row r="115" spans="1:18" x14ac:dyDescent="0.2">
      <c r="A115" s="30" t="s">
        <v>54</v>
      </c>
      <c r="E115" s="29" t="s">
        <v>49</v>
      </c>
      <c r="H115" s="49"/>
    </row>
    <row r="116" spans="1:18" x14ac:dyDescent="0.2">
      <c r="A116" s="17" t="s">
        <v>47</v>
      </c>
      <c r="B116" s="22" t="s">
        <v>544</v>
      </c>
      <c r="C116" s="22" t="s">
        <v>274</v>
      </c>
      <c r="D116" s="17" t="s">
        <v>49</v>
      </c>
      <c r="E116" s="23" t="s">
        <v>275</v>
      </c>
      <c r="F116" s="24" t="s">
        <v>159</v>
      </c>
      <c r="G116" s="25">
        <v>1025.7</v>
      </c>
      <c r="H116" s="48"/>
      <c r="I116" s="25">
        <f>ROUND(ROUND(H116,1)*ROUND(G116,1),1)</f>
        <v>0</v>
      </c>
      <c r="O116">
        <f>(I116*21)/100</f>
        <v>0</v>
      </c>
      <c r="P116" t="s">
        <v>27</v>
      </c>
    </row>
    <row r="117" spans="1:18" ht="38.25" x14ac:dyDescent="0.2">
      <c r="A117" s="26" t="s">
        <v>52</v>
      </c>
      <c r="E117" s="27" t="s">
        <v>276</v>
      </c>
      <c r="H117" s="49"/>
    </row>
    <row r="118" spans="1:18" x14ac:dyDescent="0.2">
      <c r="A118" s="30" t="s">
        <v>54</v>
      </c>
      <c r="E118" s="29" t="s">
        <v>751</v>
      </c>
      <c r="H118" s="49"/>
    </row>
    <row r="119" spans="1:18" x14ac:dyDescent="0.2">
      <c r="A119" s="17" t="s">
        <v>47</v>
      </c>
      <c r="B119" s="22" t="s">
        <v>548</v>
      </c>
      <c r="C119" s="22" t="s">
        <v>279</v>
      </c>
      <c r="D119" s="17" t="s">
        <v>49</v>
      </c>
      <c r="E119" s="23" t="s">
        <v>275</v>
      </c>
      <c r="F119" s="24" t="s">
        <v>159</v>
      </c>
      <c r="G119" s="25">
        <v>697.8</v>
      </c>
      <c r="H119" s="48"/>
      <c r="I119" s="25">
        <f>ROUND(ROUND(H119,1)*ROUND(G119,1),1)</f>
        <v>0</v>
      </c>
      <c r="O119">
        <f>(I119*21)/100</f>
        <v>0</v>
      </c>
      <c r="P119" t="s">
        <v>27</v>
      </c>
    </row>
    <row r="120" spans="1:18" ht="38.25" x14ac:dyDescent="0.2">
      <c r="A120" s="26" t="s">
        <v>52</v>
      </c>
      <c r="E120" s="27" t="s">
        <v>280</v>
      </c>
      <c r="H120" s="49"/>
    </row>
    <row r="121" spans="1:18" x14ac:dyDescent="0.2">
      <c r="A121" s="30" t="s">
        <v>54</v>
      </c>
      <c r="E121" s="29" t="s">
        <v>738</v>
      </c>
      <c r="H121" s="49"/>
    </row>
    <row r="122" spans="1:18" x14ac:dyDescent="0.2">
      <c r="A122" s="17" t="s">
        <v>47</v>
      </c>
      <c r="B122" s="22" t="s">
        <v>553</v>
      </c>
      <c r="C122" s="22" t="s">
        <v>282</v>
      </c>
      <c r="D122" s="17" t="s">
        <v>49</v>
      </c>
      <c r="E122" s="23" t="s">
        <v>275</v>
      </c>
      <c r="F122" s="24" t="s">
        <v>159</v>
      </c>
      <c r="G122" s="25">
        <v>327.8</v>
      </c>
      <c r="H122" s="48"/>
      <c r="I122" s="25">
        <f>ROUND(ROUND(H122,1)*ROUND(G122,1),1)</f>
        <v>0</v>
      </c>
      <c r="O122">
        <f>(I122*21)/100</f>
        <v>0</v>
      </c>
      <c r="P122" t="s">
        <v>27</v>
      </c>
    </row>
    <row r="123" spans="1:18" ht="38.25" x14ac:dyDescent="0.2">
      <c r="A123" s="26" t="s">
        <v>52</v>
      </c>
      <c r="E123" s="27" t="s">
        <v>283</v>
      </c>
      <c r="H123" s="49"/>
    </row>
    <row r="124" spans="1:18" x14ac:dyDescent="0.2">
      <c r="A124" s="30" t="s">
        <v>54</v>
      </c>
      <c r="E124" s="29" t="s">
        <v>739</v>
      </c>
      <c r="H124" s="49"/>
    </row>
    <row r="125" spans="1:18" x14ac:dyDescent="0.2">
      <c r="A125" s="17" t="s">
        <v>47</v>
      </c>
      <c r="B125" s="22" t="s">
        <v>558</v>
      </c>
      <c r="C125" s="22" t="s">
        <v>285</v>
      </c>
      <c r="D125" s="17" t="s">
        <v>49</v>
      </c>
      <c r="E125" s="23" t="s">
        <v>286</v>
      </c>
      <c r="F125" s="24" t="s">
        <v>159</v>
      </c>
      <c r="G125" s="25">
        <v>362</v>
      </c>
      <c r="H125" s="48"/>
      <c r="I125" s="25">
        <f>ROUND(ROUND(H125,1)*ROUND(G125,1),1)</f>
        <v>0</v>
      </c>
      <c r="O125">
        <f>(I125*21)/100</f>
        <v>0</v>
      </c>
      <c r="P125" t="s">
        <v>27</v>
      </c>
    </row>
    <row r="126" spans="1:18" ht="25.5" x14ac:dyDescent="0.2">
      <c r="A126" s="26" t="s">
        <v>52</v>
      </c>
      <c r="E126" s="27" t="s">
        <v>287</v>
      </c>
      <c r="H126" s="49"/>
    </row>
    <row r="127" spans="1:18" x14ac:dyDescent="0.2">
      <c r="A127" s="28" t="s">
        <v>54</v>
      </c>
      <c r="E127" s="29" t="s">
        <v>49</v>
      </c>
      <c r="H127" s="49"/>
    </row>
    <row r="128" spans="1:18" ht="12.75" customHeight="1" x14ac:dyDescent="0.2">
      <c r="A128" s="5" t="s">
        <v>45</v>
      </c>
      <c r="B128" s="5"/>
      <c r="C128" s="32" t="s">
        <v>26</v>
      </c>
      <c r="D128" s="5"/>
      <c r="E128" s="20" t="s">
        <v>288</v>
      </c>
      <c r="F128" s="5"/>
      <c r="G128" s="5"/>
      <c r="H128" s="50"/>
      <c r="I128" s="33">
        <f>0+Q128</f>
        <v>0</v>
      </c>
      <c r="O128">
        <f>0+R128</f>
        <v>0</v>
      </c>
      <c r="Q128">
        <f>0+I129+I132</f>
        <v>0</v>
      </c>
      <c r="R128">
        <f>0+O129+O132</f>
        <v>0</v>
      </c>
    </row>
    <row r="129" spans="1:18" x14ac:dyDescent="0.2">
      <c r="A129" s="17" t="s">
        <v>47</v>
      </c>
      <c r="B129" s="22" t="s">
        <v>246</v>
      </c>
      <c r="C129" s="22" t="s">
        <v>290</v>
      </c>
      <c r="D129" s="17" t="s">
        <v>49</v>
      </c>
      <c r="E129" s="23" t="s">
        <v>291</v>
      </c>
      <c r="F129" s="24" t="s">
        <v>140</v>
      </c>
      <c r="G129" s="25">
        <v>344.2</v>
      </c>
      <c r="H129" s="48"/>
      <c r="I129" s="25">
        <f>ROUND(ROUND(H129,1)*ROUND(G129,1),1)</f>
        <v>0</v>
      </c>
      <c r="O129">
        <f>(I129*21)/100</f>
        <v>0</v>
      </c>
      <c r="P129" t="s">
        <v>27</v>
      </c>
    </row>
    <row r="130" spans="1:18" x14ac:dyDescent="0.2">
      <c r="A130" s="26" t="s">
        <v>52</v>
      </c>
      <c r="E130" s="27" t="s">
        <v>292</v>
      </c>
      <c r="H130" s="49"/>
    </row>
    <row r="131" spans="1:18" x14ac:dyDescent="0.2">
      <c r="A131" s="30" t="s">
        <v>54</v>
      </c>
      <c r="E131" s="29" t="s">
        <v>49</v>
      </c>
      <c r="H131" s="49"/>
    </row>
    <row r="132" spans="1:18" x14ac:dyDescent="0.2">
      <c r="A132" s="17" t="s">
        <v>47</v>
      </c>
      <c r="B132" s="22" t="s">
        <v>241</v>
      </c>
      <c r="C132" s="22" t="s">
        <v>294</v>
      </c>
      <c r="D132" s="17" t="s">
        <v>49</v>
      </c>
      <c r="E132" s="23" t="s">
        <v>295</v>
      </c>
      <c r="F132" s="24" t="s">
        <v>140</v>
      </c>
      <c r="G132" s="25">
        <v>344.2</v>
      </c>
      <c r="H132" s="48"/>
      <c r="I132" s="25">
        <f>ROUND(ROUND(H132,1)*ROUND(G132,1),1)</f>
        <v>0</v>
      </c>
      <c r="O132">
        <f>(I132*21)/100</f>
        <v>0</v>
      </c>
      <c r="P132" t="s">
        <v>27</v>
      </c>
    </row>
    <row r="133" spans="1:18" ht="38.25" x14ac:dyDescent="0.2">
      <c r="A133" s="26" t="s">
        <v>52</v>
      </c>
      <c r="E133" s="27" t="s">
        <v>296</v>
      </c>
      <c r="H133" s="49"/>
    </row>
    <row r="134" spans="1:18" x14ac:dyDescent="0.2">
      <c r="A134" s="28" t="s">
        <v>54</v>
      </c>
      <c r="E134" s="29" t="s">
        <v>49</v>
      </c>
      <c r="H134" s="49"/>
    </row>
    <row r="135" spans="1:18" ht="12.75" customHeight="1" x14ac:dyDescent="0.2">
      <c r="A135" s="5" t="s">
        <v>45</v>
      </c>
      <c r="B135" s="5"/>
      <c r="C135" s="32" t="s">
        <v>35</v>
      </c>
      <c r="D135" s="5"/>
      <c r="E135" s="20" t="s">
        <v>297</v>
      </c>
      <c r="F135" s="5"/>
      <c r="G135" s="5"/>
      <c r="H135" s="50"/>
      <c r="I135" s="33">
        <f>0+Q135</f>
        <v>0</v>
      </c>
      <c r="O135">
        <f>0+R135</f>
        <v>0</v>
      </c>
      <c r="Q135">
        <f>0+I136+I139</f>
        <v>0</v>
      </c>
      <c r="R135">
        <f>0+O136+O139</f>
        <v>0</v>
      </c>
    </row>
    <row r="136" spans="1:18" x14ac:dyDescent="0.2">
      <c r="A136" s="17" t="s">
        <v>47</v>
      </c>
      <c r="B136" s="22" t="s">
        <v>249</v>
      </c>
      <c r="C136" s="22" t="s">
        <v>304</v>
      </c>
      <c r="D136" s="17" t="s">
        <v>49</v>
      </c>
      <c r="E136" s="23" t="s">
        <v>305</v>
      </c>
      <c r="F136" s="24" t="s">
        <v>159</v>
      </c>
      <c r="G136" s="25">
        <v>11.5</v>
      </c>
      <c r="H136" s="48"/>
      <c r="I136" s="25">
        <f>ROUND(ROUND(H136,1)*ROUND(G136,1),1)</f>
        <v>0</v>
      </c>
      <c r="O136">
        <f>(I136*21)/100</f>
        <v>0</v>
      </c>
      <c r="P136" t="s">
        <v>27</v>
      </c>
    </row>
    <row r="137" spans="1:18" ht="25.5" x14ac:dyDescent="0.2">
      <c r="A137" s="26" t="s">
        <v>52</v>
      </c>
      <c r="E137" s="27" t="s">
        <v>306</v>
      </c>
      <c r="H137" s="49"/>
    </row>
    <row r="138" spans="1:18" x14ac:dyDescent="0.2">
      <c r="A138" s="30" t="s">
        <v>54</v>
      </c>
      <c r="E138" s="29" t="s">
        <v>49</v>
      </c>
      <c r="H138" s="49"/>
    </row>
    <row r="139" spans="1:18" x14ac:dyDescent="0.2">
      <c r="A139" s="17" t="s">
        <v>47</v>
      </c>
      <c r="B139" s="22" t="s">
        <v>254</v>
      </c>
      <c r="C139" s="22" t="s">
        <v>308</v>
      </c>
      <c r="D139" s="17" t="s">
        <v>49</v>
      </c>
      <c r="E139" s="23" t="s">
        <v>309</v>
      </c>
      <c r="F139" s="24" t="s">
        <v>159</v>
      </c>
      <c r="G139" s="25">
        <v>43.8</v>
      </c>
      <c r="H139" s="48"/>
      <c r="I139" s="25">
        <f>ROUND(ROUND(H139,1)*ROUND(G139,1),1)</f>
        <v>0</v>
      </c>
      <c r="O139">
        <f>(I139*21)/100</f>
        <v>0</v>
      </c>
      <c r="P139" t="s">
        <v>27</v>
      </c>
    </row>
    <row r="140" spans="1:18" ht="25.5" x14ac:dyDescent="0.2">
      <c r="A140" s="26" t="s">
        <v>52</v>
      </c>
      <c r="E140" s="27" t="s">
        <v>310</v>
      </c>
      <c r="H140" s="49"/>
    </row>
    <row r="141" spans="1:18" x14ac:dyDescent="0.2">
      <c r="A141" s="28" t="s">
        <v>54</v>
      </c>
      <c r="E141" s="29" t="s">
        <v>752</v>
      </c>
      <c r="H141" s="49"/>
    </row>
    <row r="142" spans="1:18" ht="12.75" customHeight="1" x14ac:dyDescent="0.2">
      <c r="A142" s="5" t="s">
        <v>45</v>
      </c>
      <c r="B142" s="5"/>
      <c r="C142" s="32" t="s">
        <v>37</v>
      </c>
      <c r="D142" s="5"/>
      <c r="E142" s="20" t="s">
        <v>312</v>
      </c>
      <c r="F142" s="5"/>
      <c r="G142" s="5"/>
      <c r="H142" s="50"/>
      <c r="I142" s="33">
        <f>0+Q142</f>
        <v>0</v>
      </c>
      <c r="O142">
        <f>0+R142</f>
        <v>0</v>
      </c>
      <c r="Q142">
        <f>0+I143+I146+I149+I152+I155+I158</f>
        <v>0</v>
      </c>
      <c r="R142">
        <f>0+O143+O146+O149+O152+O155+O158</f>
        <v>0</v>
      </c>
    </row>
    <row r="143" spans="1:18" x14ac:dyDescent="0.2">
      <c r="A143" s="17" t="s">
        <v>47</v>
      </c>
      <c r="B143" s="22" t="s">
        <v>259</v>
      </c>
      <c r="C143" s="22" t="s">
        <v>619</v>
      </c>
      <c r="D143" s="17" t="s">
        <v>49</v>
      </c>
      <c r="E143" s="23" t="s">
        <v>620</v>
      </c>
      <c r="F143" s="24" t="s">
        <v>110</v>
      </c>
      <c r="G143" s="25">
        <v>4.3</v>
      </c>
      <c r="H143" s="48"/>
      <c r="I143" s="25">
        <f>ROUND(ROUND(H143,1)*ROUND(G143,1),1)</f>
        <v>0</v>
      </c>
      <c r="O143">
        <f>(I143*21)/100</f>
        <v>0</v>
      </c>
      <c r="P143" t="s">
        <v>27</v>
      </c>
    </row>
    <row r="144" spans="1:18" ht="25.5" x14ac:dyDescent="0.2">
      <c r="A144" s="26" t="s">
        <v>52</v>
      </c>
      <c r="E144" s="27" t="s">
        <v>621</v>
      </c>
      <c r="H144" s="49"/>
    </row>
    <row r="145" spans="1:16" x14ac:dyDescent="0.2">
      <c r="A145" s="30" t="s">
        <v>54</v>
      </c>
      <c r="E145" s="29" t="s">
        <v>753</v>
      </c>
      <c r="H145" s="49"/>
    </row>
    <row r="146" spans="1:16" x14ac:dyDescent="0.2">
      <c r="A146" s="17" t="s">
        <v>47</v>
      </c>
      <c r="B146" s="22" t="s">
        <v>263</v>
      </c>
      <c r="C146" s="22" t="s">
        <v>322</v>
      </c>
      <c r="D146" s="17" t="s">
        <v>49</v>
      </c>
      <c r="E146" s="23" t="s">
        <v>323</v>
      </c>
      <c r="F146" s="24" t="s">
        <v>110</v>
      </c>
      <c r="G146" s="25">
        <v>234.3</v>
      </c>
      <c r="H146" s="48"/>
      <c r="I146" s="25">
        <f>ROUND(ROUND(H146,1)*ROUND(G146,1),1)</f>
        <v>0</v>
      </c>
      <c r="O146">
        <f>(I146*21)/100</f>
        <v>0</v>
      </c>
      <c r="P146" t="s">
        <v>27</v>
      </c>
    </row>
    <row r="147" spans="1:16" ht="25.5" x14ac:dyDescent="0.2">
      <c r="A147" s="26" t="s">
        <v>52</v>
      </c>
      <c r="E147" s="27" t="s">
        <v>754</v>
      </c>
      <c r="H147" s="49"/>
    </row>
    <row r="148" spans="1:16" x14ac:dyDescent="0.2">
      <c r="A148" s="30" t="s">
        <v>54</v>
      </c>
      <c r="E148" s="29" t="s">
        <v>721</v>
      </c>
      <c r="H148" s="49"/>
    </row>
    <row r="149" spans="1:16" x14ac:dyDescent="0.2">
      <c r="A149" s="17" t="s">
        <v>47</v>
      </c>
      <c r="B149" s="22" t="s">
        <v>269</v>
      </c>
      <c r="C149" s="22" t="s">
        <v>626</v>
      </c>
      <c r="D149" s="17" t="s">
        <v>49</v>
      </c>
      <c r="E149" s="23" t="s">
        <v>627</v>
      </c>
      <c r="F149" s="24" t="s">
        <v>110</v>
      </c>
      <c r="G149" s="25">
        <v>4.3</v>
      </c>
      <c r="H149" s="48"/>
      <c r="I149" s="25">
        <f>ROUND(ROUND(H149,1)*ROUND(G149,1),1)</f>
        <v>0</v>
      </c>
      <c r="O149">
        <f>(I149*21)/100</f>
        <v>0</v>
      </c>
      <c r="P149" t="s">
        <v>27</v>
      </c>
    </row>
    <row r="150" spans="1:16" ht="25.5" x14ac:dyDescent="0.2">
      <c r="A150" s="26" t="s">
        <v>52</v>
      </c>
      <c r="E150" s="27" t="s">
        <v>628</v>
      </c>
      <c r="H150" s="49"/>
    </row>
    <row r="151" spans="1:16" x14ac:dyDescent="0.2">
      <c r="A151" s="30" t="s">
        <v>54</v>
      </c>
      <c r="E151" s="29" t="s">
        <v>753</v>
      </c>
      <c r="H151" s="49"/>
    </row>
    <row r="152" spans="1:16" x14ac:dyDescent="0.2">
      <c r="A152" s="17" t="s">
        <v>47</v>
      </c>
      <c r="B152" s="22" t="s">
        <v>289</v>
      </c>
      <c r="C152" s="22" t="s">
        <v>326</v>
      </c>
      <c r="D152" s="17" t="s">
        <v>49</v>
      </c>
      <c r="E152" s="23" t="s">
        <v>327</v>
      </c>
      <c r="F152" s="24" t="s">
        <v>110</v>
      </c>
      <c r="G152" s="25">
        <v>362.1</v>
      </c>
      <c r="H152" s="48"/>
      <c r="I152" s="25">
        <f>ROUND(ROUND(H152,1)*ROUND(G152,1),1)</f>
        <v>0</v>
      </c>
      <c r="O152">
        <f>(I152*21)/100</f>
        <v>0</v>
      </c>
      <c r="P152" t="s">
        <v>27</v>
      </c>
    </row>
    <row r="153" spans="1:16" ht="38.25" x14ac:dyDescent="0.2">
      <c r="A153" s="26" t="s">
        <v>52</v>
      </c>
      <c r="E153" s="27" t="s">
        <v>328</v>
      </c>
      <c r="H153" s="49"/>
    </row>
    <row r="154" spans="1:16" x14ac:dyDescent="0.2">
      <c r="A154" s="30" t="s">
        <v>54</v>
      </c>
      <c r="E154" s="29" t="s">
        <v>723</v>
      </c>
      <c r="H154" s="49"/>
    </row>
    <row r="155" spans="1:16" ht="25.5" x14ac:dyDescent="0.2">
      <c r="A155" s="17" t="s">
        <v>47</v>
      </c>
      <c r="B155" s="22" t="s">
        <v>293</v>
      </c>
      <c r="C155" s="22" t="s">
        <v>331</v>
      </c>
      <c r="D155" s="17" t="s">
        <v>49</v>
      </c>
      <c r="E155" s="23" t="s">
        <v>332</v>
      </c>
      <c r="F155" s="24" t="s">
        <v>110</v>
      </c>
      <c r="G155" s="25">
        <v>362.1</v>
      </c>
      <c r="H155" s="48"/>
      <c r="I155" s="25">
        <f>ROUND(ROUND(H155,1)*ROUND(G155,1),1)</f>
        <v>0</v>
      </c>
      <c r="O155">
        <f>(I155*21)/100</f>
        <v>0</v>
      </c>
      <c r="P155" t="s">
        <v>27</v>
      </c>
    </row>
    <row r="156" spans="1:16" ht="25.5" x14ac:dyDescent="0.2">
      <c r="A156" s="26" t="s">
        <v>52</v>
      </c>
      <c r="E156" s="27" t="s">
        <v>333</v>
      </c>
      <c r="H156" s="49"/>
    </row>
    <row r="157" spans="1:16" x14ac:dyDescent="0.2">
      <c r="A157" s="30" t="s">
        <v>54</v>
      </c>
      <c r="E157" s="29" t="s">
        <v>723</v>
      </c>
      <c r="H157" s="49"/>
    </row>
    <row r="158" spans="1:16" ht="25.5" x14ac:dyDescent="0.2">
      <c r="A158" s="17" t="s">
        <v>47</v>
      </c>
      <c r="B158" s="22" t="s">
        <v>298</v>
      </c>
      <c r="C158" s="22" t="s">
        <v>345</v>
      </c>
      <c r="D158" s="17" t="s">
        <v>49</v>
      </c>
      <c r="E158" s="23" t="s">
        <v>346</v>
      </c>
      <c r="F158" s="24" t="s">
        <v>110</v>
      </c>
      <c r="G158" s="25">
        <v>234.3</v>
      </c>
      <c r="H158" s="48"/>
      <c r="I158" s="25">
        <f>ROUND(ROUND(H158,1)*ROUND(G158,1),1)</f>
        <v>0</v>
      </c>
      <c r="O158">
        <f>(I158*21)/100</f>
        <v>0</v>
      </c>
      <c r="P158" t="s">
        <v>27</v>
      </c>
    </row>
    <row r="159" spans="1:16" ht="25.5" x14ac:dyDescent="0.2">
      <c r="A159" s="26" t="s">
        <v>52</v>
      </c>
      <c r="E159" s="27" t="s">
        <v>347</v>
      </c>
      <c r="H159" s="49"/>
    </row>
    <row r="160" spans="1:16" x14ac:dyDescent="0.2">
      <c r="A160" s="28" t="s">
        <v>54</v>
      </c>
      <c r="E160" s="29" t="s">
        <v>721</v>
      </c>
      <c r="H160" s="49"/>
    </row>
    <row r="161" spans="1:18" ht="12.75" customHeight="1" x14ac:dyDescent="0.2">
      <c r="A161" s="5" t="s">
        <v>45</v>
      </c>
      <c r="B161" s="5"/>
      <c r="C161" s="32" t="s">
        <v>66</v>
      </c>
      <c r="D161" s="5"/>
      <c r="E161" s="20" t="s">
        <v>365</v>
      </c>
      <c r="F161" s="5"/>
      <c r="G161" s="5"/>
      <c r="H161" s="50"/>
      <c r="I161" s="33">
        <f>0+Q161</f>
        <v>0</v>
      </c>
      <c r="O161">
        <f>0+R161</f>
        <v>0</v>
      </c>
      <c r="Q161">
        <f>0+I162</f>
        <v>0</v>
      </c>
      <c r="R161">
        <f>0+O162</f>
        <v>0</v>
      </c>
    </row>
    <row r="162" spans="1:18" x14ac:dyDescent="0.2">
      <c r="A162" s="17" t="s">
        <v>47</v>
      </c>
      <c r="B162" s="22" t="s">
        <v>303</v>
      </c>
      <c r="C162" s="22" t="s">
        <v>367</v>
      </c>
      <c r="D162" s="17" t="s">
        <v>49</v>
      </c>
      <c r="E162" s="23" t="s">
        <v>368</v>
      </c>
      <c r="F162" s="24" t="s">
        <v>140</v>
      </c>
      <c r="G162" s="25">
        <v>328.6</v>
      </c>
      <c r="H162" s="48"/>
      <c r="I162" s="25">
        <f>ROUND(ROUND(H162,1)*ROUND(G162,1),1)</f>
        <v>0</v>
      </c>
      <c r="O162">
        <f>(I162*21)/100</f>
        <v>0</v>
      </c>
      <c r="P162" t="s">
        <v>27</v>
      </c>
    </row>
    <row r="163" spans="1:18" x14ac:dyDescent="0.2">
      <c r="A163" s="26" t="s">
        <v>52</v>
      </c>
      <c r="E163" s="27" t="s">
        <v>369</v>
      </c>
      <c r="H163" s="49"/>
    </row>
    <row r="164" spans="1:18" x14ac:dyDescent="0.2">
      <c r="A164" s="28" t="s">
        <v>54</v>
      </c>
      <c r="E164" s="29" t="s">
        <v>755</v>
      </c>
      <c r="H164" s="49"/>
    </row>
    <row r="165" spans="1:18" ht="12.75" customHeight="1" x14ac:dyDescent="0.2">
      <c r="A165" s="5" t="s">
        <v>45</v>
      </c>
      <c r="B165" s="5"/>
      <c r="C165" s="32" t="s">
        <v>69</v>
      </c>
      <c r="D165" s="5"/>
      <c r="E165" s="20" t="s">
        <v>371</v>
      </c>
      <c r="F165" s="5"/>
      <c r="G165" s="5"/>
      <c r="H165" s="50"/>
      <c r="I165" s="33">
        <f>0+Q165</f>
        <v>0</v>
      </c>
      <c r="O165">
        <f>0+R165</f>
        <v>0</v>
      </c>
      <c r="Q165">
        <f>0+I166+I169+I172+I175+I178+I181+I184+I187+I190+I193+I196+I199+I202+I205+I208+I211+I214+I217+I220+I223+I226+I229+I232+I235+I238+I241+I244+I247+I250+I253+I256+I259+I262+I265+I268+I271+I274+I277+I280+I283+I286+I289+I292+I295+I298+I301+I304+I307+I310+I313</f>
        <v>0</v>
      </c>
      <c r="R165">
        <f>0+O166+O169+O172+O175+O178+O181+O184+O187+O190+O193+O196+O199+O202+O205+O208+O211+O214+O217+O220+O223+O226+O229+O232+O235+O238+O241+O244+O247+O250+O253+O256+O259+O262+O265+O268+O271+O274+O277+O280+O283+O286+O289+O292+O295+O298+O301+O304+O307+O310+O313</f>
        <v>0</v>
      </c>
    </row>
    <row r="166" spans="1:18" ht="25.5" x14ac:dyDescent="0.2">
      <c r="A166" s="17" t="s">
        <v>47</v>
      </c>
      <c r="B166" s="22" t="s">
        <v>307</v>
      </c>
      <c r="C166" s="22" t="s">
        <v>682</v>
      </c>
      <c r="D166" s="17" t="s">
        <v>49</v>
      </c>
      <c r="E166" s="23" t="s">
        <v>683</v>
      </c>
      <c r="F166" s="24" t="s">
        <v>140</v>
      </c>
      <c r="G166" s="25">
        <v>9.1999999999999993</v>
      </c>
      <c r="H166" s="48"/>
      <c r="I166" s="25">
        <f>ROUND(ROUND(H166,1)*ROUND(G166,1),1)</f>
        <v>0</v>
      </c>
      <c r="O166">
        <f>(I166*21)/100</f>
        <v>0</v>
      </c>
      <c r="P166" t="s">
        <v>27</v>
      </c>
    </row>
    <row r="167" spans="1:18" ht="25.5" x14ac:dyDescent="0.2">
      <c r="A167" s="26" t="s">
        <v>52</v>
      </c>
      <c r="E167" s="27" t="s">
        <v>684</v>
      </c>
      <c r="H167" s="49"/>
    </row>
    <row r="168" spans="1:18" x14ac:dyDescent="0.2">
      <c r="A168" s="30" t="s">
        <v>54</v>
      </c>
      <c r="E168" s="29" t="s">
        <v>756</v>
      </c>
      <c r="H168" s="49"/>
    </row>
    <row r="169" spans="1:18" ht="25.5" x14ac:dyDescent="0.2">
      <c r="A169" s="17" t="s">
        <v>222</v>
      </c>
      <c r="B169" s="22" t="s">
        <v>313</v>
      </c>
      <c r="C169" s="22" t="s">
        <v>685</v>
      </c>
      <c r="D169" s="17" t="s">
        <v>49</v>
      </c>
      <c r="E169" s="23" t="s">
        <v>686</v>
      </c>
      <c r="F169" s="24" t="s">
        <v>140</v>
      </c>
      <c r="G169" s="25">
        <v>9.1999999999999993</v>
      </c>
      <c r="H169" s="48"/>
      <c r="I169" s="25">
        <f>ROUND(ROUND(H169,1)*ROUND(G169,1),1)</f>
        <v>0</v>
      </c>
      <c r="O169">
        <f>(I169*21)/100</f>
        <v>0</v>
      </c>
      <c r="P169" t="s">
        <v>27</v>
      </c>
    </row>
    <row r="170" spans="1:18" x14ac:dyDescent="0.2">
      <c r="A170" s="26" t="s">
        <v>52</v>
      </c>
      <c r="E170" s="27" t="s">
        <v>687</v>
      </c>
      <c r="H170" s="49"/>
    </row>
    <row r="171" spans="1:18" x14ac:dyDescent="0.2">
      <c r="A171" s="30" t="s">
        <v>54</v>
      </c>
      <c r="E171" s="29" t="s">
        <v>49</v>
      </c>
      <c r="H171" s="49"/>
    </row>
    <row r="172" spans="1:18" ht="25.5" x14ac:dyDescent="0.2">
      <c r="A172" s="17" t="s">
        <v>47</v>
      </c>
      <c r="B172" s="22" t="s">
        <v>317</v>
      </c>
      <c r="C172" s="22" t="s">
        <v>373</v>
      </c>
      <c r="D172" s="17" t="s">
        <v>49</v>
      </c>
      <c r="E172" s="23" t="s">
        <v>374</v>
      </c>
      <c r="F172" s="24" t="s">
        <v>140</v>
      </c>
      <c r="G172" s="25">
        <v>312.5</v>
      </c>
      <c r="H172" s="48"/>
      <c r="I172" s="25">
        <f>ROUND(ROUND(H172,1)*ROUND(G172,1),1)</f>
        <v>0</v>
      </c>
      <c r="O172">
        <f>(I172*21)/100</f>
        <v>0</v>
      </c>
      <c r="P172" t="s">
        <v>27</v>
      </c>
    </row>
    <row r="173" spans="1:18" ht="25.5" x14ac:dyDescent="0.2">
      <c r="A173" s="26" t="s">
        <v>52</v>
      </c>
      <c r="E173" s="27" t="s">
        <v>375</v>
      </c>
      <c r="H173" s="49"/>
    </row>
    <row r="174" spans="1:18" x14ac:dyDescent="0.2">
      <c r="A174" s="30" t="s">
        <v>54</v>
      </c>
      <c r="E174" s="29" t="s">
        <v>49</v>
      </c>
      <c r="H174" s="49"/>
    </row>
    <row r="175" spans="1:18" ht="25.5" x14ac:dyDescent="0.2">
      <c r="A175" s="17" t="s">
        <v>222</v>
      </c>
      <c r="B175" s="22" t="s">
        <v>321</v>
      </c>
      <c r="C175" s="22" t="s">
        <v>377</v>
      </c>
      <c r="D175" s="17" t="s">
        <v>49</v>
      </c>
      <c r="E175" s="23" t="s">
        <v>378</v>
      </c>
      <c r="F175" s="24" t="s">
        <v>140</v>
      </c>
      <c r="G175" s="25">
        <v>312.5</v>
      </c>
      <c r="H175" s="48"/>
      <c r="I175" s="25">
        <f>ROUND(ROUND(H175,1)*ROUND(G175,1),1)</f>
        <v>0</v>
      </c>
      <c r="O175">
        <f>(I175*21)/100</f>
        <v>0</v>
      </c>
      <c r="P175" t="s">
        <v>27</v>
      </c>
    </row>
    <row r="176" spans="1:18" x14ac:dyDescent="0.2">
      <c r="A176" s="26" t="s">
        <v>52</v>
      </c>
      <c r="E176" s="27" t="s">
        <v>379</v>
      </c>
      <c r="H176" s="49"/>
    </row>
    <row r="177" spans="1:16" x14ac:dyDescent="0.2">
      <c r="A177" s="30" t="s">
        <v>54</v>
      </c>
      <c r="E177" s="29" t="s">
        <v>49</v>
      </c>
      <c r="H177" s="49"/>
    </row>
    <row r="178" spans="1:16" ht="25.5" x14ac:dyDescent="0.2">
      <c r="A178" s="17" t="s">
        <v>47</v>
      </c>
      <c r="B178" s="22" t="s">
        <v>325</v>
      </c>
      <c r="C178" s="22" t="s">
        <v>688</v>
      </c>
      <c r="D178" s="17" t="s">
        <v>49</v>
      </c>
      <c r="E178" s="23" t="s">
        <v>689</v>
      </c>
      <c r="F178" s="24" t="s">
        <v>383</v>
      </c>
      <c r="G178" s="25">
        <v>4</v>
      </c>
      <c r="H178" s="48"/>
      <c r="I178" s="25">
        <f>ROUND(ROUND(H178,1)*ROUND(G178,1),1)</f>
        <v>0</v>
      </c>
      <c r="O178">
        <f>(I178*21)/100</f>
        <v>0</v>
      </c>
      <c r="P178" t="s">
        <v>27</v>
      </c>
    </row>
    <row r="179" spans="1:16" ht="25.5" x14ac:dyDescent="0.2">
      <c r="A179" s="26" t="s">
        <v>52</v>
      </c>
      <c r="E179" s="27" t="s">
        <v>690</v>
      </c>
      <c r="H179" s="49"/>
    </row>
    <row r="180" spans="1:16" x14ac:dyDescent="0.2">
      <c r="A180" s="30" t="s">
        <v>54</v>
      </c>
      <c r="E180" s="29" t="s">
        <v>49</v>
      </c>
      <c r="H180" s="49"/>
    </row>
    <row r="181" spans="1:16" x14ac:dyDescent="0.2">
      <c r="A181" s="17" t="s">
        <v>222</v>
      </c>
      <c r="B181" s="22" t="s">
        <v>330</v>
      </c>
      <c r="C181" s="22" t="s">
        <v>691</v>
      </c>
      <c r="D181" s="17" t="s">
        <v>49</v>
      </c>
      <c r="E181" s="23" t="s">
        <v>692</v>
      </c>
      <c r="F181" s="24" t="s">
        <v>383</v>
      </c>
      <c r="G181" s="25">
        <v>4</v>
      </c>
      <c r="H181" s="48"/>
      <c r="I181" s="25">
        <f>ROUND(ROUND(H181,1)*ROUND(G181,1),1)</f>
        <v>0</v>
      </c>
      <c r="O181">
        <f>(I181*21)/100</f>
        <v>0</v>
      </c>
      <c r="P181" t="s">
        <v>27</v>
      </c>
    </row>
    <row r="182" spans="1:16" x14ac:dyDescent="0.2">
      <c r="A182" s="26" t="s">
        <v>52</v>
      </c>
      <c r="E182" s="27" t="s">
        <v>693</v>
      </c>
      <c r="H182" s="49"/>
    </row>
    <row r="183" spans="1:16" x14ac:dyDescent="0.2">
      <c r="A183" s="30" t="s">
        <v>54</v>
      </c>
      <c r="E183" s="29" t="s">
        <v>49</v>
      </c>
      <c r="H183" s="49"/>
    </row>
    <row r="184" spans="1:16" ht="25.5" x14ac:dyDescent="0.2">
      <c r="A184" s="17" t="s">
        <v>47</v>
      </c>
      <c r="B184" s="22" t="s">
        <v>335</v>
      </c>
      <c r="C184" s="22" t="s">
        <v>381</v>
      </c>
      <c r="D184" s="17" t="s">
        <v>49</v>
      </c>
      <c r="E184" s="23" t="s">
        <v>382</v>
      </c>
      <c r="F184" s="24" t="s">
        <v>383</v>
      </c>
      <c r="G184" s="25">
        <v>5</v>
      </c>
      <c r="H184" s="48"/>
      <c r="I184" s="25">
        <f>ROUND(ROUND(H184,1)*ROUND(G184,1),1)</f>
        <v>0</v>
      </c>
      <c r="O184">
        <f>(I184*21)/100</f>
        <v>0</v>
      </c>
      <c r="P184" t="s">
        <v>27</v>
      </c>
    </row>
    <row r="185" spans="1:16" ht="38.25" x14ac:dyDescent="0.2">
      <c r="A185" s="26" t="s">
        <v>52</v>
      </c>
      <c r="E185" s="27" t="s">
        <v>757</v>
      </c>
      <c r="H185" s="49"/>
    </row>
    <row r="186" spans="1:16" x14ac:dyDescent="0.2">
      <c r="A186" s="30" t="s">
        <v>54</v>
      </c>
      <c r="E186" s="29" t="s">
        <v>758</v>
      </c>
      <c r="H186" s="49"/>
    </row>
    <row r="187" spans="1:16" ht="25.5" x14ac:dyDescent="0.2">
      <c r="A187" s="17" t="s">
        <v>222</v>
      </c>
      <c r="B187" s="22" t="s">
        <v>339</v>
      </c>
      <c r="C187" s="22" t="s">
        <v>386</v>
      </c>
      <c r="D187" s="17" t="s">
        <v>49</v>
      </c>
      <c r="E187" s="23" t="s">
        <v>387</v>
      </c>
      <c r="F187" s="24" t="s">
        <v>383</v>
      </c>
      <c r="G187" s="25">
        <v>1</v>
      </c>
      <c r="H187" s="48"/>
      <c r="I187" s="25">
        <f>ROUND(ROUND(H187,1)*ROUND(G187,1),1)</f>
        <v>0</v>
      </c>
      <c r="O187">
        <f>(I187*21)/100</f>
        <v>0</v>
      </c>
      <c r="P187" t="s">
        <v>27</v>
      </c>
    </row>
    <row r="188" spans="1:16" x14ac:dyDescent="0.2">
      <c r="A188" s="26" t="s">
        <v>52</v>
      </c>
      <c r="E188" s="27" t="s">
        <v>388</v>
      </c>
      <c r="H188" s="49"/>
    </row>
    <row r="189" spans="1:16" x14ac:dyDescent="0.2">
      <c r="A189" s="30" t="s">
        <v>54</v>
      </c>
      <c r="E189" s="29" t="s">
        <v>49</v>
      </c>
      <c r="H189" s="49"/>
    </row>
    <row r="190" spans="1:16" ht="25.5" x14ac:dyDescent="0.2">
      <c r="A190" s="17" t="s">
        <v>222</v>
      </c>
      <c r="B190" s="22" t="s">
        <v>344</v>
      </c>
      <c r="C190" s="22" t="s">
        <v>695</v>
      </c>
      <c r="D190" s="17" t="s">
        <v>49</v>
      </c>
      <c r="E190" s="23" t="s">
        <v>696</v>
      </c>
      <c r="F190" s="24" t="s">
        <v>383</v>
      </c>
      <c r="G190" s="25">
        <v>4</v>
      </c>
      <c r="H190" s="48"/>
      <c r="I190" s="25">
        <f>ROUND(ROUND(H190,1)*ROUND(G190,1),1)</f>
        <v>0</v>
      </c>
      <c r="O190">
        <f>(I190*21)/100</f>
        <v>0</v>
      </c>
      <c r="P190" t="s">
        <v>27</v>
      </c>
    </row>
    <row r="191" spans="1:16" x14ac:dyDescent="0.2">
      <c r="A191" s="26" t="s">
        <v>52</v>
      </c>
      <c r="E191" s="27" t="s">
        <v>697</v>
      </c>
      <c r="H191" s="49"/>
    </row>
    <row r="192" spans="1:16" x14ac:dyDescent="0.2">
      <c r="A192" s="30" t="s">
        <v>54</v>
      </c>
      <c r="E192" s="29" t="s">
        <v>49</v>
      </c>
      <c r="H192" s="49"/>
    </row>
    <row r="193" spans="1:16" ht="25.5" x14ac:dyDescent="0.2">
      <c r="A193" s="17" t="s">
        <v>47</v>
      </c>
      <c r="B193" s="22" t="s">
        <v>349</v>
      </c>
      <c r="C193" s="22" t="s">
        <v>390</v>
      </c>
      <c r="D193" s="17" t="s">
        <v>49</v>
      </c>
      <c r="E193" s="23" t="s">
        <v>391</v>
      </c>
      <c r="F193" s="24" t="s">
        <v>383</v>
      </c>
      <c r="G193" s="25">
        <v>26</v>
      </c>
      <c r="H193" s="48"/>
      <c r="I193" s="25">
        <f>ROUND(ROUND(H193,1)*ROUND(G193,1),1)</f>
        <v>0</v>
      </c>
      <c r="O193">
        <f>(I193*21)/100</f>
        <v>0</v>
      </c>
      <c r="P193" t="s">
        <v>27</v>
      </c>
    </row>
    <row r="194" spans="1:16" ht="25.5" x14ac:dyDescent="0.2">
      <c r="A194" s="26" t="s">
        <v>52</v>
      </c>
      <c r="E194" s="27" t="s">
        <v>392</v>
      </c>
      <c r="H194" s="49"/>
    </row>
    <row r="195" spans="1:16" x14ac:dyDescent="0.2">
      <c r="A195" s="30" t="s">
        <v>54</v>
      </c>
      <c r="E195" s="29" t="s">
        <v>759</v>
      </c>
      <c r="H195" s="49"/>
    </row>
    <row r="196" spans="1:16" ht="25.5" x14ac:dyDescent="0.2">
      <c r="A196" s="17" t="s">
        <v>222</v>
      </c>
      <c r="B196" s="22" t="s">
        <v>353</v>
      </c>
      <c r="C196" s="22" t="s">
        <v>395</v>
      </c>
      <c r="D196" s="17" t="s">
        <v>49</v>
      </c>
      <c r="E196" s="23" t="s">
        <v>396</v>
      </c>
      <c r="F196" s="24" t="s">
        <v>383</v>
      </c>
      <c r="G196" s="25">
        <v>13</v>
      </c>
      <c r="H196" s="48"/>
      <c r="I196" s="25">
        <f>ROUND(ROUND(H196,1)*ROUND(G196,1),1)</f>
        <v>0</v>
      </c>
      <c r="O196">
        <f>(I196*21)/100</f>
        <v>0</v>
      </c>
      <c r="P196" t="s">
        <v>27</v>
      </c>
    </row>
    <row r="197" spans="1:16" x14ac:dyDescent="0.2">
      <c r="A197" s="26" t="s">
        <v>52</v>
      </c>
      <c r="E197" s="27" t="s">
        <v>397</v>
      </c>
      <c r="H197" s="49"/>
    </row>
    <row r="198" spans="1:16" x14ac:dyDescent="0.2">
      <c r="A198" s="30" t="s">
        <v>54</v>
      </c>
      <c r="E198" s="29" t="s">
        <v>49</v>
      </c>
      <c r="H198" s="49"/>
    </row>
    <row r="199" spans="1:16" ht="25.5" x14ac:dyDescent="0.2">
      <c r="A199" s="17" t="s">
        <v>222</v>
      </c>
      <c r="B199" s="22" t="s">
        <v>358</v>
      </c>
      <c r="C199" s="22" t="s">
        <v>399</v>
      </c>
      <c r="D199" s="17" t="s">
        <v>49</v>
      </c>
      <c r="E199" s="23" t="s">
        <v>400</v>
      </c>
      <c r="F199" s="24" t="s">
        <v>383</v>
      </c>
      <c r="G199" s="25">
        <v>13</v>
      </c>
      <c r="H199" s="48"/>
      <c r="I199" s="25">
        <f>ROUND(ROUND(H199,1)*ROUND(G199,1),1)</f>
        <v>0</v>
      </c>
      <c r="O199">
        <f>(I199*21)/100</f>
        <v>0</v>
      </c>
      <c r="P199" t="s">
        <v>27</v>
      </c>
    </row>
    <row r="200" spans="1:16" x14ac:dyDescent="0.2">
      <c r="A200" s="26" t="s">
        <v>52</v>
      </c>
      <c r="E200" s="27" t="s">
        <v>401</v>
      </c>
      <c r="H200" s="49"/>
    </row>
    <row r="201" spans="1:16" x14ac:dyDescent="0.2">
      <c r="A201" s="30" t="s">
        <v>54</v>
      </c>
      <c r="E201" s="29" t="s">
        <v>49</v>
      </c>
      <c r="H201" s="49"/>
    </row>
    <row r="202" spans="1:16" x14ac:dyDescent="0.2">
      <c r="A202" s="17" t="s">
        <v>47</v>
      </c>
      <c r="B202" s="22" t="s">
        <v>361</v>
      </c>
      <c r="C202" s="22" t="s">
        <v>403</v>
      </c>
      <c r="D202" s="17" t="s">
        <v>404</v>
      </c>
      <c r="E202" s="23" t="s">
        <v>405</v>
      </c>
      <c r="F202" s="24" t="s">
        <v>140</v>
      </c>
      <c r="G202" s="25">
        <v>172.1</v>
      </c>
      <c r="H202" s="48"/>
      <c r="I202" s="25">
        <f>ROUND(ROUND(H202,1)*ROUND(G202,1),1)</f>
        <v>0</v>
      </c>
      <c r="O202">
        <f>(I202*21)/100</f>
        <v>0</v>
      </c>
      <c r="P202" t="s">
        <v>27</v>
      </c>
    </row>
    <row r="203" spans="1:16" x14ac:dyDescent="0.2">
      <c r="A203" s="26" t="s">
        <v>52</v>
      </c>
      <c r="E203" s="27" t="s">
        <v>406</v>
      </c>
      <c r="H203" s="49"/>
    </row>
    <row r="204" spans="1:16" x14ac:dyDescent="0.2">
      <c r="A204" s="30" t="s">
        <v>54</v>
      </c>
      <c r="E204" s="29" t="s">
        <v>760</v>
      </c>
      <c r="H204" s="49"/>
    </row>
    <row r="205" spans="1:16" x14ac:dyDescent="0.2">
      <c r="A205" s="17" t="s">
        <v>222</v>
      </c>
      <c r="B205" s="22" t="s">
        <v>366</v>
      </c>
      <c r="C205" s="22" t="s">
        <v>409</v>
      </c>
      <c r="D205" s="17" t="s">
        <v>49</v>
      </c>
      <c r="E205" s="23" t="s">
        <v>410</v>
      </c>
      <c r="F205" s="24" t="s">
        <v>140</v>
      </c>
      <c r="G205" s="25">
        <v>172.1</v>
      </c>
      <c r="H205" s="48"/>
      <c r="I205" s="25">
        <f>ROUND(ROUND(H205,1)*ROUND(G205,1),1)</f>
        <v>0</v>
      </c>
      <c r="O205">
        <f>(I205*21)/100</f>
        <v>0</v>
      </c>
      <c r="P205" t="s">
        <v>27</v>
      </c>
    </row>
    <row r="206" spans="1:16" x14ac:dyDescent="0.2">
      <c r="A206" s="26" t="s">
        <v>52</v>
      </c>
      <c r="E206" s="27" t="s">
        <v>411</v>
      </c>
      <c r="H206" s="49"/>
    </row>
    <row r="207" spans="1:16" x14ac:dyDescent="0.2">
      <c r="A207" s="30" t="s">
        <v>54</v>
      </c>
      <c r="E207" s="29" t="s">
        <v>49</v>
      </c>
      <c r="H207" s="49"/>
    </row>
    <row r="208" spans="1:16" ht="25.5" x14ac:dyDescent="0.2">
      <c r="A208" s="17" t="s">
        <v>47</v>
      </c>
      <c r="B208" s="22" t="s">
        <v>372</v>
      </c>
      <c r="C208" s="22" t="s">
        <v>413</v>
      </c>
      <c r="D208" s="17" t="s">
        <v>49</v>
      </c>
      <c r="E208" s="23" t="s">
        <v>414</v>
      </c>
      <c r="F208" s="24" t="s">
        <v>383</v>
      </c>
      <c r="G208" s="25">
        <v>9</v>
      </c>
      <c r="H208" s="48"/>
      <c r="I208" s="25">
        <f>ROUND(ROUND(H208,1)*ROUND(G208,1),1)</f>
        <v>0</v>
      </c>
      <c r="O208">
        <f>(I208*21)/100</f>
        <v>0</v>
      </c>
      <c r="P208" t="s">
        <v>27</v>
      </c>
    </row>
    <row r="209" spans="1:16" ht="25.5" x14ac:dyDescent="0.2">
      <c r="A209" s="26" t="s">
        <v>52</v>
      </c>
      <c r="E209" s="27" t="s">
        <v>415</v>
      </c>
      <c r="H209" s="49"/>
    </row>
    <row r="210" spans="1:16" x14ac:dyDescent="0.2">
      <c r="A210" s="30" t="s">
        <v>54</v>
      </c>
      <c r="E210" s="29" t="s">
        <v>49</v>
      </c>
      <c r="H210" s="49"/>
    </row>
    <row r="211" spans="1:16" x14ac:dyDescent="0.2">
      <c r="A211" s="17" t="s">
        <v>222</v>
      </c>
      <c r="B211" s="22" t="s">
        <v>376</v>
      </c>
      <c r="C211" s="22" t="s">
        <v>700</v>
      </c>
      <c r="D211" s="17" t="s">
        <v>49</v>
      </c>
      <c r="E211" s="23" t="s">
        <v>701</v>
      </c>
      <c r="F211" s="24" t="s">
        <v>383</v>
      </c>
      <c r="G211" s="25">
        <v>1</v>
      </c>
      <c r="H211" s="48"/>
      <c r="I211" s="25">
        <f>ROUND(ROUND(H211,1)*ROUND(G211,1),1)</f>
        <v>0</v>
      </c>
      <c r="O211">
        <f>(I211*21)/100</f>
        <v>0</v>
      </c>
      <c r="P211" t="s">
        <v>27</v>
      </c>
    </row>
    <row r="212" spans="1:16" x14ac:dyDescent="0.2">
      <c r="A212" s="26" t="s">
        <v>52</v>
      </c>
      <c r="E212" s="27" t="s">
        <v>702</v>
      </c>
      <c r="H212" s="49"/>
    </row>
    <row r="213" spans="1:16" x14ac:dyDescent="0.2">
      <c r="A213" s="30" t="s">
        <v>54</v>
      </c>
      <c r="E213" s="29" t="s">
        <v>49</v>
      </c>
      <c r="H213" s="49"/>
    </row>
    <row r="214" spans="1:16" x14ac:dyDescent="0.2">
      <c r="A214" s="17" t="s">
        <v>222</v>
      </c>
      <c r="B214" s="22" t="s">
        <v>380</v>
      </c>
      <c r="C214" s="22" t="s">
        <v>421</v>
      </c>
      <c r="D214" s="17" t="s">
        <v>49</v>
      </c>
      <c r="E214" s="23" t="s">
        <v>422</v>
      </c>
      <c r="F214" s="24" t="s">
        <v>383</v>
      </c>
      <c r="G214" s="25">
        <v>8</v>
      </c>
      <c r="H214" s="48"/>
      <c r="I214" s="25">
        <f>ROUND(ROUND(H214,1)*ROUND(G214,1),1)</f>
        <v>0</v>
      </c>
      <c r="O214">
        <f>(I214*21)/100</f>
        <v>0</v>
      </c>
      <c r="P214" t="s">
        <v>27</v>
      </c>
    </row>
    <row r="215" spans="1:16" x14ac:dyDescent="0.2">
      <c r="A215" s="26" t="s">
        <v>52</v>
      </c>
      <c r="E215" s="27" t="s">
        <v>423</v>
      </c>
      <c r="H215" s="49"/>
    </row>
    <row r="216" spans="1:16" x14ac:dyDescent="0.2">
      <c r="A216" s="30" t="s">
        <v>54</v>
      </c>
      <c r="E216" s="29" t="s">
        <v>49</v>
      </c>
      <c r="H216" s="49"/>
    </row>
    <row r="217" spans="1:16" x14ac:dyDescent="0.2">
      <c r="A217" s="17" t="s">
        <v>222</v>
      </c>
      <c r="B217" s="22" t="s">
        <v>385</v>
      </c>
      <c r="C217" s="22" t="s">
        <v>425</v>
      </c>
      <c r="D217" s="17" t="s">
        <v>49</v>
      </c>
      <c r="E217" s="23" t="s">
        <v>426</v>
      </c>
      <c r="F217" s="24" t="s">
        <v>383</v>
      </c>
      <c r="G217" s="25">
        <v>8</v>
      </c>
      <c r="H217" s="48"/>
      <c r="I217" s="25">
        <f>ROUND(ROUND(H217,1)*ROUND(G217,1),1)</f>
        <v>0</v>
      </c>
      <c r="O217">
        <f>(I217*21)/100</f>
        <v>0</v>
      </c>
      <c r="P217" t="s">
        <v>27</v>
      </c>
    </row>
    <row r="218" spans="1:16" x14ac:dyDescent="0.2">
      <c r="A218" s="26" t="s">
        <v>52</v>
      </c>
      <c r="E218" s="27" t="s">
        <v>427</v>
      </c>
      <c r="H218" s="49"/>
    </row>
    <row r="219" spans="1:16" x14ac:dyDescent="0.2">
      <c r="A219" s="30" t="s">
        <v>54</v>
      </c>
      <c r="E219" s="29" t="s">
        <v>49</v>
      </c>
      <c r="H219" s="49"/>
    </row>
    <row r="220" spans="1:16" x14ac:dyDescent="0.2">
      <c r="A220" s="17" t="s">
        <v>222</v>
      </c>
      <c r="B220" s="22" t="s">
        <v>389</v>
      </c>
      <c r="C220" s="22" t="s">
        <v>429</v>
      </c>
      <c r="D220" s="17" t="s">
        <v>49</v>
      </c>
      <c r="E220" s="23" t="s">
        <v>430</v>
      </c>
      <c r="F220" s="24" t="s">
        <v>383</v>
      </c>
      <c r="G220" s="25">
        <v>8</v>
      </c>
      <c r="H220" s="48"/>
      <c r="I220" s="25">
        <f>ROUND(ROUND(H220,1)*ROUND(G220,1),1)</f>
        <v>0</v>
      </c>
      <c r="O220">
        <f>(I220*21)/100</f>
        <v>0</v>
      </c>
      <c r="P220" t="s">
        <v>27</v>
      </c>
    </row>
    <row r="221" spans="1:16" x14ac:dyDescent="0.2">
      <c r="A221" s="26" t="s">
        <v>52</v>
      </c>
      <c r="E221" s="27" t="s">
        <v>427</v>
      </c>
      <c r="H221" s="49"/>
    </row>
    <row r="222" spans="1:16" x14ac:dyDescent="0.2">
      <c r="A222" s="30" t="s">
        <v>54</v>
      </c>
      <c r="E222" s="29" t="s">
        <v>49</v>
      </c>
      <c r="H222" s="49"/>
    </row>
    <row r="223" spans="1:16" x14ac:dyDescent="0.2">
      <c r="A223" s="17" t="s">
        <v>222</v>
      </c>
      <c r="B223" s="22" t="s">
        <v>394</v>
      </c>
      <c r="C223" s="22" t="s">
        <v>432</v>
      </c>
      <c r="D223" s="17" t="s">
        <v>49</v>
      </c>
      <c r="E223" s="23" t="s">
        <v>433</v>
      </c>
      <c r="F223" s="24" t="s">
        <v>383</v>
      </c>
      <c r="G223" s="25">
        <v>3</v>
      </c>
      <c r="H223" s="48"/>
      <c r="I223" s="25">
        <f>ROUND(ROUND(H223,1)*ROUND(G223,1),1)</f>
        <v>0</v>
      </c>
      <c r="O223">
        <f>(I223*21)/100</f>
        <v>0</v>
      </c>
      <c r="P223" t="s">
        <v>27</v>
      </c>
    </row>
    <row r="224" spans="1:16" x14ac:dyDescent="0.2">
      <c r="A224" s="26" t="s">
        <v>52</v>
      </c>
      <c r="E224" s="27" t="s">
        <v>427</v>
      </c>
      <c r="H224" s="49"/>
    </row>
    <row r="225" spans="1:16" x14ac:dyDescent="0.2">
      <c r="A225" s="30" t="s">
        <v>54</v>
      </c>
      <c r="E225" s="29" t="s">
        <v>49</v>
      </c>
      <c r="H225" s="49"/>
    </row>
    <row r="226" spans="1:16" x14ac:dyDescent="0.2">
      <c r="A226" s="17" t="s">
        <v>222</v>
      </c>
      <c r="B226" s="22" t="s">
        <v>398</v>
      </c>
      <c r="C226" s="22" t="s">
        <v>435</v>
      </c>
      <c r="D226" s="17" t="s">
        <v>49</v>
      </c>
      <c r="E226" s="23" t="s">
        <v>436</v>
      </c>
      <c r="F226" s="24" t="s">
        <v>383</v>
      </c>
      <c r="G226" s="25">
        <v>3</v>
      </c>
      <c r="H226" s="48"/>
      <c r="I226" s="25">
        <f>ROUND(ROUND(H226,1)*ROUND(G226,1),1)</f>
        <v>0</v>
      </c>
      <c r="O226">
        <f>(I226*21)/100</f>
        <v>0</v>
      </c>
      <c r="P226" t="s">
        <v>27</v>
      </c>
    </row>
    <row r="227" spans="1:16" x14ac:dyDescent="0.2">
      <c r="A227" s="26" t="s">
        <v>52</v>
      </c>
      <c r="E227" s="27" t="s">
        <v>437</v>
      </c>
      <c r="H227" s="49"/>
    </row>
    <row r="228" spans="1:16" x14ac:dyDescent="0.2">
      <c r="A228" s="30" t="s">
        <v>54</v>
      </c>
      <c r="E228" s="29" t="s">
        <v>49</v>
      </c>
      <c r="H228" s="49"/>
    </row>
    <row r="229" spans="1:16" x14ac:dyDescent="0.2">
      <c r="A229" s="17" t="s">
        <v>222</v>
      </c>
      <c r="B229" s="22" t="s">
        <v>402</v>
      </c>
      <c r="C229" s="22" t="s">
        <v>439</v>
      </c>
      <c r="D229" s="17" t="s">
        <v>49</v>
      </c>
      <c r="E229" s="23" t="s">
        <v>440</v>
      </c>
      <c r="F229" s="24" t="s">
        <v>383</v>
      </c>
      <c r="G229" s="25">
        <v>1</v>
      </c>
      <c r="H229" s="48"/>
      <c r="I229" s="25">
        <f>ROUND(ROUND(H229,1)*ROUND(G229,1),1)</f>
        <v>0</v>
      </c>
      <c r="O229">
        <f>(I229*21)/100</f>
        <v>0</v>
      </c>
      <c r="P229" t="s">
        <v>27</v>
      </c>
    </row>
    <row r="230" spans="1:16" x14ac:dyDescent="0.2">
      <c r="A230" s="26" t="s">
        <v>52</v>
      </c>
      <c r="E230" s="27" t="s">
        <v>437</v>
      </c>
      <c r="H230" s="49"/>
    </row>
    <row r="231" spans="1:16" x14ac:dyDescent="0.2">
      <c r="A231" s="30" t="s">
        <v>54</v>
      </c>
      <c r="E231" s="29" t="s">
        <v>49</v>
      </c>
      <c r="H231" s="49"/>
    </row>
    <row r="232" spans="1:16" x14ac:dyDescent="0.2">
      <c r="A232" s="17" t="s">
        <v>222</v>
      </c>
      <c r="B232" s="22" t="s">
        <v>408</v>
      </c>
      <c r="C232" s="22" t="s">
        <v>442</v>
      </c>
      <c r="D232" s="17" t="s">
        <v>49</v>
      </c>
      <c r="E232" s="23" t="s">
        <v>443</v>
      </c>
      <c r="F232" s="24" t="s">
        <v>383</v>
      </c>
      <c r="G232" s="25">
        <v>3</v>
      </c>
      <c r="H232" s="48"/>
      <c r="I232" s="25">
        <f>ROUND(ROUND(H232,1)*ROUND(G232,1),1)</f>
        <v>0</v>
      </c>
      <c r="O232">
        <f>(I232*21)/100</f>
        <v>0</v>
      </c>
      <c r="P232" t="s">
        <v>27</v>
      </c>
    </row>
    <row r="233" spans="1:16" x14ac:dyDescent="0.2">
      <c r="A233" s="26" t="s">
        <v>52</v>
      </c>
      <c r="E233" s="27" t="s">
        <v>437</v>
      </c>
      <c r="H233" s="49"/>
    </row>
    <row r="234" spans="1:16" x14ac:dyDescent="0.2">
      <c r="A234" s="30" t="s">
        <v>54</v>
      </c>
      <c r="E234" s="29" t="s">
        <v>49</v>
      </c>
      <c r="H234" s="49"/>
    </row>
    <row r="235" spans="1:16" x14ac:dyDescent="0.2">
      <c r="A235" s="17" t="s">
        <v>222</v>
      </c>
      <c r="B235" s="22" t="s">
        <v>412</v>
      </c>
      <c r="C235" s="22" t="s">
        <v>445</v>
      </c>
      <c r="D235" s="17" t="s">
        <v>49</v>
      </c>
      <c r="E235" s="23" t="s">
        <v>446</v>
      </c>
      <c r="F235" s="24" t="s">
        <v>383</v>
      </c>
      <c r="G235" s="25">
        <v>2</v>
      </c>
      <c r="H235" s="48"/>
      <c r="I235" s="25">
        <f>ROUND(ROUND(H235,1)*ROUND(G235,1),1)</f>
        <v>0</v>
      </c>
      <c r="O235">
        <f>(I235*21)/100</f>
        <v>0</v>
      </c>
      <c r="P235" t="s">
        <v>27</v>
      </c>
    </row>
    <row r="236" spans="1:16" x14ac:dyDescent="0.2">
      <c r="A236" s="26" t="s">
        <v>52</v>
      </c>
      <c r="E236" s="27" t="s">
        <v>437</v>
      </c>
      <c r="H236" s="49"/>
    </row>
    <row r="237" spans="1:16" x14ac:dyDescent="0.2">
      <c r="A237" s="30" t="s">
        <v>54</v>
      </c>
      <c r="E237" s="29" t="s">
        <v>49</v>
      </c>
      <c r="H237" s="49"/>
    </row>
    <row r="238" spans="1:16" x14ac:dyDescent="0.2">
      <c r="A238" s="17" t="s">
        <v>222</v>
      </c>
      <c r="B238" s="22" t="s">
        <v>416</v>
      </c>
      <c r="C238" s="22" t="s">
        <v>448</v>
      </c>
      <c r="D238" s="17" t="s">
        <v>49</v>
      </c>
      <c r="E238" s="23" t="s">
        <v>449</v>
      </c>
      <c r="F238" s="24" t="s">
        <v>383</v>
      </c>
      <c r="G238" s="25">
        <v>2</v>
      </c>
      <c r="H238" s="48"/>
      <c r="I238" s="25">
        <f>ROUND(ROUND(H238,1)*ROUND(G238,1),1)</f>
        <v>0</v>
      </c>
      <c r="O238">
        <f>(I238*21)/100</f>
        <v>0</v>
      </c>
      <c r="P238" t="s">
        <v>27</v>
      </c>
    </row>
    <row r="239" spans="1:16" x14ac:dyDescent="0.2">
      <c r="A239" s="26" t="s">
        <v>52</v>
      </c>
      <c r="E239" s="27" t="s">
        <v>437</v>
      </c>
      <c r="H239" s="49"/>
    </row>
    <row r="240" spans="1:16" x14ac:dyDescent="0.2">
      <c r="A240" s="30" t="s">
        <v>54</v>
      </c>
      <c r="E240" s="29" t="s">
        <v>49</v>
      </c>
      <c r="H240" s="49"/>
    </row>
    <row r="241" spans="1:16" x14ac:dyDescent="0.2">
      <c r="A241" s="17" t="s">
        <v>222</v>
      </c>
      <c r="B241" s="22" t="s">
        <v>420</v>
      </c>
      <c r="C241" s="22" t="s">
        <v>451</v>
      </c>
      <c r="D241" s="17" t="s">
        <v>49</v>
      </c>
      <c r="E241" s="23" t="s">
        <v>452</v>
      </c>
      <c r="F241" s="24" t="s">
        <v>383</v>
      </c>
      <c r="G241" s="25">
        <v>9</v>
      </c>
      <c r="H241" s="48"/>
      <c r="I241" s="25">
        <f>ROUND(ROUND(H241,1)*ROUND(G241,1),1)</f>
        <v>0</v>
      </c>
      <c r="O241">
        <f>(I241*21)/100</f>
        <v>0</v>
      </c>
      <c r="P241" t="s">
        <v>27</v>
      </c>
    </row>
    <row r="242" spans="1:16" x14ac:dyDescent="0.2">
      <c r="A242" s="26" t="s">
        <v>52</v>
      </c>
      <c r="E242" s="27" t="s">
        <v>453</v>
      </c>
      <c r="H242" s="49"/>
    </row>
    <row r="243" spans="1:16" x14ac:dyDescent="0.2">
      <c r="A243" s="30" t="s">
        <v>54</v>
      </c>
      <c r="E243" s="29" t="s">
        <v>49</v>
      </c>
      <c r="H243" s="49"/>
    </row>
    <row r="244" spans="1:16" x14ac:dyDescent="0.2">
      <c r="A244" s="17" t="s">
        <v>222</v>
      </c>
      <c r="B244" s="22" t="s">
        <v>424</v>
      </c>
      <c r="C244" s="22" t="s">
        <v>455</v>
      </c>
      <c r="D244" s="17" t="s">
        <v>49</v>
      </c>
      <c r="E244" s="23" t="s">
        <v>456</v>
      </c>
      <c r="F244" s="24" t="s">
        <v>383</v>
      </c>
      <c r="G244" s="25">
        <v>28</v>
      </c>
      <c r="H244" s="48"/>
      <c r="I244" s="25">
        <f>ROUND(ROUND(H244,1)*ROUND(G244,1),1)</f>
        <v>0</v>
      </c>
      <c r="O244">
        <f>(I244*21)/100</f>
        <v>0</v>
      </c>
      <c r="P244" t="s">
        <v>27</v>
      </c>
    </row>
    <row r="245" spans="1:16" x14ac:dyDescent="0.2">
      <c r="A245" s="26" t="s">
        <v>52</v>
      </c>
      <c r="E245" s="27" t="s">
        <v>457</v>
      </c>
      <c r="H245" s="49"/>
    </row>
    <row r="246" spans="1:16" x14ac:dyDescent="0.2">
      <c r="A246" s="30" t="s">
        <v>54</v>
      </c>
      <c r="E246" s="29" t="s">
        <v>49</v>
      </c>
      <c r="H246" s="49"/>
    </row>
    <row r="247" spans="1:16" x14ac:dyDescent="0.2">
      <c r="A247" s="17" t="s">
        <v>47</v>
      </c>
      <c r="B247" s="22" t="s">
        <v>428</v>
      </c>
      <c r="C247" s="22" t="s">
        <v>459</v>
      </c>
      <c r="D247" s="17" t="s">
        <v>404</v>
      </c>
      <c r="E247" s="23" t="s">
        <v>460</v>
      </c>
      <c r="F247" s="24" t="s">
        <v>383</v>
      </c>
      <c r="G247" s="25">
        <v>4</v>
      </c>
      <c r="H247" s="48"/>
      <c r="I247" s="25">
        <f>ROUND(ROUND(H247,1)*ROUND(G247,1),1)</f>
        <v>0</v>
      </c>
      <c r="O247">
        <f>(I247*21)/100</f>
        <v>0</v>
      </c>
      <c r="P247" t="s">
        <v>27</v>
      </c>
    </row>
    <row r="248" spans="1:16" ht="38.25" x14ac:dyDescent="0.2">
      <c r="A248" s="26" t="s">
        <v>52</v>
      </c>
      <c r="E248" s="27" t="s">
        <v>461</v>
      </c>
      <c r="H248" s="49"/>
    </row>
    <row r="249" spans="1:16" x14ac:dyDescent="0.2">
      <c r="A249" s="30" t="s">
        <v>54</v>
      </c>
      <c r="E249" s="29" t="s">
        <v>49</v>
      </c>
      <c r="H249" s="49"/>
    </row>
    <row r="250" spans="1:16" ht="25.5" x14ac:dyDescent="0.2">
      <c r="A250" s="17" t="s">
        <v>47</v>
      </c>
      <c r="B250" s="22" t="s">
        <v>431</v>
      </c>
      <c r="C250" s="22" t="s">
        <v>463</v>
      </c>
      <c r="D250" s="17" t="s">
        <v>49</v>
      </c>
      <c r="E250" s="23" t="s">
        <v>464</v>
      </c>
      <c r="F250" s="24" t="s">
        <v>383</v>
      </c>
      <c r="G250" s="25">
        <v>4</v>
      </c>
      <c r="H250" s="48"/>
      <c r="I250" s="25">
        <f>ROUND(ROUND(H250,1)*ROUND(G250,1),1)</f>
        <v>0</v>
      </c>
      <c r="O250">
        <f>(I250*21)/100</f>
        <v>0</v>
      </c>
      <c r="P250" t="s">
        <v>27</v>
      </c>
    </row>
    <row r="251" spans="1:16" ht="38.25" x14ac:dyDescent="0.2">
      <c r="A251" s="26" t="s">
        <v>52</v>
      </c>
      <c r="E251" s="27" t="s">
        <v>761</v>
      </c>
      <c r="H251" s="49"/>
    </row>
    <row r="252" spans="1:16" x14ac:dyDescent="0.2">
      <c r="A252" s="30" t="s">
        <v>54</v>
      </c>
      <c r="E252" s="29" t="s">
        <v>49</v>
      </c>
      <c r="H252" s="49"/>
    </row>
    <row r="253" spans="1:16" x14ac:dyDescent="0.2">
      <c r="A253" s="17" t="s">
        <v>222</v>
      </c>
      <c r="B253" s="22" t="s">
        <v>434</v>
      </c>
      <c r="C253" s="22" t="s">
        <v>421</v>
      </c>
      <c r="D253" s="17" t="s">
        <v>49</v>
      </c>
      <c r="E253" s="23" t="s">
        <v>422</v>
      </c>
      <c r="F253" s="24" t="s">
        <v>383</v>
      </c>
      <c r="G253" s="25">
        <v>4</v>
      </c>
      <c r="H253" s="48"/>
      <c r="I253" s="25">
        <f>ROUND(ROUND(H253,1)*ROUND(G253,1),1)</f>
        <v>0</v>
      </c>
      <c r="O253">
        <f>(I253*21)/100</f>
        <v>0</v>
      </c>
      <c r="P253" t="s">
        <v>27</v>
      </c>
    </row>
    <row r="254" spans="1:16" x14ac:dyDescent="0.2">
      <c r="A254" s="26" t="s">
        <v>52</v>
      </c>
      <c r="E254" s="27" t="s">
        <v>423</v>
      </c>
      <c r="H254" s="49"/>
    </row>
    <row r="255" spans="1:16" x14ac:dyDescent="0.2">
      <c r="A255" s="30" t="s">
        <v>54</v>
      </c>
      <c r="E255" s="29" t="s">
        <v>49</v>
      </c>
      <c r="H255" s="49"/>
    </row>
    <row r="256" spans="1:16" x14ac:dyDescent="0.2">
      <c r="A256" s="17" t="s">
        <v>222</v>
      </c>
      <c r="B256" s="22" t="s">
        <v>438</v>
      </c>
      <c r="C256" s="22" t="s">
        <v>425</v>
      </c>
      <c r="D256" s="17" t="s">
        <v>18</v>
      </c>
      <c r="E256" s="23" t="s">
        <v>426</v>
      </c>
      <c r="F256" s="24" t="s">
        <v>383</v>
      </c>
      <c r="G256" s="25">
        <v>3</v>
      </c>
      <c r="H256" s="48"/>
      <c r="I256" s="25">
        <f>ROUND(ROUND(H256,1)*ROUND(G256,1),1)</f>
        <v>0</v>
      </c>
      <c r="O256">
        <f>(I256*21)/100</f>
        <v>0</v>
      </c>
      <c r="P256" t="s">
        <v>27</v>
      </c>
    </row>
    <row r="257" spans="1:16" x14ac:dyDescent="0.2">
      <c r="A257" s="26" t="s">
        <v>52</v>
      </c>
      <c r="E257" s="27" t="s">
        <v>427</v>
      </c>
      <c r="H257" s="49"/>
    </row>
    <row r="258" spans="1:16" x14ac:dyDescent="0.2">
      <c r="A258" s="30" t="s">
        <v>54</v>
      </c>
      <c r="E258" s="29" t="s">
        <v>49</v>
      </c>
      <c r="H258" s="49"/>
    </row>
    <row r="259" spans="1:16" x14ac:dyDescent="0.2">
      <c r="A259" s="17" t="s">
        <v>222</v>
      </c>
      <c r="B259" s="22" t="s">
        <v>441</v>
      </c>
      <c r="C259" s="22" t="s">
        <v>425</v>
      </c>
      <c r="D259" s="17" t="s">
        <v>199</v>
      </c>
      <c r="E259" s="23" t="s">
        <v>426</v>
      </c>
      <c r="F259" s="24" t="s">
        <v>383</v>
      </c>
      <c r="G259" s="25">
        <v>1</v>
      </c>
      <c r="H259" s="48"/>
      <c r="I259" s="25">
        <f>ROUND(ROUND(H259,1)*ROUND(G259,1),1)</f>
        <v>0</v>
      </c>
      <c r="O259">
        <f>(I259*21)/100</f>
        <v>0</v>
      </c>
      <c r="P259" t="s">
        <v>27</v>
      </c>
    </row>
    <row r="260" spans="1:16" x14ac:dyDescent="0.2">
      <c r="A260" s="26" t="s">
        <v>52</v>
      </c>
      <c r="E260" s="27" t="s">
        <v>470</v>
      </c>
      <c r="H260" s="49"/>
    </row>
    <row r="261" spans="1:16" x14ac:dyDescent="0.2">
      <c r="A261" s="30" t="s">
        <v>54</v>
      </c>
      <c r="E261" s="29" t="s">
        <v>49</v>
      </c>
      <c r="H261" s="49"/>
    </row>
    <row r="262" spans="1:16" x14ac:dyDescent="0.2">
      <c r="A262" s="17" t="s">
        <v>222</v>
      </c>
      <c r="B262" s="22" t="s">
        <v>444</v>
      </c>
      <c r="C262" s="22" t="s">
        <v>429</v>
      </c>
      <c r="D262" s="17" t="s">
        <v>18</v>
      </c>
      <c r="E262" s="23" t="s">
        <v>430</v>
      </c>
      <c r="F262" s="24" t="s">
        <v>383</v>
      </c>
      <c r="G262" s="25">
        <v>1</v>
      </c>
      <c r="H262" s="48"/>
      <c r="I262" s="25">
        <f>ROUND(ROUND(H262,1)*ROUND(G262,1),1)</f>
        <v>0</v>
      </c>
      <c r="O262">
        <f>(I262*21)/100</f>
        <v>0</v>
      </c>
      <c r="P262" t="s">
        <v>27</v>
      </c>
    </row>
    <row r="263" spans="1:16" x14ac:dyDescent="0.2">
      <c r="A263" s="26" t="s">
        <v>52</v>
      </c>
      <c r="E263" s="27" t="s">
        <v>427</v>
      </c>
      <c r="H263" s="49"/>
    </row>
    <row r="264" spans="1:16" x14ac:dyDescent="0.2">
      <c r="A264" s="30" t="s">
        <v>54</v>
      </c>
      <c r="E264" s="29" t="s">
        <v>49</v>
      </c>
      <c r="H264" s="49"/>
    </row>
    <row r="265" spans="1:16" x14ac:dyDescent="0.2">
      <c r="A265" s="17" t="s">
        <v>222</v>
      </c>
      <c r="B265" s="22" t="s">
        <v>447</v>
      </c>
      <c r="C265" s="22" t="s">
        <v>429</v>
      </c>
      <c r="D265" s="17" t="s">
        <v>199</v>
      </c>
      <c r="E265" s="23" t="s">
        <v>430</v>
      </c>
      <c r="F265" s="24" t="s">
        <v>383</v>
      </c>
      <c r="G265" s="25">
        <v>3</v>
      </c>
      <c r="H265" s="48"/>
      <c r="I265" s="25">
        <f>ROUND(ROUND(H265,1)*ROUND(G265,1),1)</f>
        <v>0</v>
      </c>
      <c r="O265">
        <f>(I265*21)/100</f>
        <v>0</v>
      </c>
      <c r="P265" t="s">
        <v>27</v>
      </c>
    </row>
    <row r="266" spans="1:16" x14ac:dyDescent="0.2">
      <c r="A266" s="26" t="s">
        <v>52</v>
      </c>
      <c r="E266" s="27" t="s">
        <v>470</v>
      </c>
      <c r="H266" s="49"/>
    </row>
    <row r="267" spans="1:16" x14ac:dyDescent="0.2">
      <c r="A267" s="30" t="s">
        <v>54</v>
      </c>
      <c r="E267" s="29" t="s">
        <v>49</v>
      </c>
      <c r="H267" s="49"/>
    </row>
    <row r="268" spans="1:16" x14ac:dyDescent="0.2">
      <c r="A268" s="17" t="s">
        <v>222</v>
      </c>
      <c r="B268" s="22" t="s">
        <v>450</v>
      </c>
      <c r="C268" s="22" t="s">
        <v>432</v>
      </c>
      <c r="D268" s="17" t="s">
        <v>18</v>
      </c>
      <c r="E268" s="23" t="s">
        <v>433</v>
      </c>
      <c r="F268" s="24" t="s">
        <v>383</v>
      </c>
      <c r="G268" s="25">
        <v>2</v>
      </c>
      <c r="H268" s="48"/>
      <c r="I268" s="25">
        <f>ROUND(ROUND(H268,1)*ROUND(G268,1),1)</f>
        <v>0</v>
      </c>
      <c r="O268">
        <f>(I268*21)/100</f>
        <v>0</v>
      </c>
      <c r="P268" t="s">
        <v>27</v>
      </c>
    </row>
    <row r="269" spans="1:16" x14ac:dyDescent="0.2">
      <c r="A269" s="26" t="s">
        <v>52</v>
      </c>
      <c r="E269" s="27" t="s">
        <v>427</v>
      </c>
      <c r="H269" s="49"/>
    </row>
    <row r="270" spans="1:16" x14ac:dyDescent="0.2">
      <c r="A270" s="30" t="s">
        <v>54</v>
      </c>
      <c r="E270" s="29" t="s">
        <v>49</v>
      </c>
      <c r="H270" s="49"/>
    </row>
    <row r="271" spans="1:16" x14ac:dyDescent="0.2">
      <c r="A271" s="17" t="s">
        <v>222</v>
      </c>
      <c r="B271" s="22" t="s">
        <v>454</v>
      </c>
      <c r="C271" s="22" t="s">
        <v>432</v>
      </c>
      <c r="D271" s="17" t="s">
        <v>199</v>
      </c>
      <c r="E271" s="23" t="s">
        <v>433</v>
      </c>
      <c r="F271" s="24" t="s">
        <v>383</v>
      </c>
      <c r="G271" s="25">
        <v>8</v>
      </c>
      <c r="H271" s="48"/>
      <c r="I271" s="25">
        <f>ROUND(ROUND(H271,1)*ROUND(G271,1),1)</f>
        <v>0</v>
      </c>
      <c r="O271">
        <f>(I271*21)/100</f>
        <v>0</v>
      </c>
      <c r="P271" t="s">
        <v>27</v>
      </c>
    </row>
    <row r="272" spans="1:16" x14ac:dyDescent="0.2">
      <c r="A272" s="26" t="s">
        <v>52</v>
      </c>
      <c r="E272" s="27" t="s">
        <v>470</v>
      </c>
      <c r="H272" s="49"/>
    </row>
    <row r="273" spans="1:16" x14ac:dyDescent="0.2">
      <c r="A273" s="30" t="s">
        <v>54</v>
      </c>
      <c r="E273" s="29" t="s">
        <v>49</v>
      </c>
      <c r="H273" s="49"/>
    </row>
    <row r="274" spans="1:16" x14ac:dyDescent="0.2">
      <c r="A274" s="17" t="s">
        <v>222</v>
      </c>
      <c r="B274" s="22" t="s">
        <v>458</v>
      </c>
      <c r="C274" s="22" t="s">
        <v>435</v>
      </c>
      <c r="D274" s="17" t="s">
        <v>49</v>
      </c>
      <c r="E274" s="23" t="s">
        <v>436</v>
      </c>
      <c r="F274" s="24" t="s">
        <v>383</v>
      </c>
      <c r="G274" s="25">
        <v>4</v>
      </c>
      <c r="H274" s="48"/>
      <c r="I274" s="25">
        <f>ROUND(ROUND(H274,1)*ROUND(G274,1),1)</f>
        <v>0</v>
      </c>
      <c r="O274">
        <f>(I274*21)/100</f>
        <v>0</v>
      </c>
      <c r="P274" t="s">
        <v>27</v>
      </c>
    </row>
    <row r="275" spans="1:16" x14ac:dyDescent="0.2">
      <c r="A275" s="26" t="s">
        <v>52</v>
      </c>
      <c r="E275" s="27" t="s">
        <v>437</v>
      </c>
      <c r="H275" s="49"/>
    </row>
    <row r="276" spans="1:16" x14ac:dyDescent="0.2">
      <c r="A276" s="30" t="s">
        <v>54</v>
      </c>
      <c r="E276" s="29" t="s">
        <v>49</v>
      </c>
      <c r="H276" s="49"/>
    </row>
    <row r="277" spans="1:16" x14ac:dyDescent="0.2">
      <c r="A277" s="17" t="s">
        <v>222</v>
      </c>
      <c r="B277" s="22" t="s">
        <v>462</v>
      </c>
      <c r="C277" s="22" t="s">
        <v>442</v>
      </c>
      <c r="D277" s="17" t="s">
        <v>49</v>
      </c>
      <c r="E277" s="23" t="s">
        <v>443</v>
      </c>
      <c r="F277" s="24" t="s">
        <v>383</v>
      </c>
      <c r="G277" s="25">
        <v>1</v>
      </c>
      <c r="H277" s="48"/>
      <c r="I277" s="25">
        <f>ROUND(ROUND(H277,1)*ROUND(G277,1),1)</f>
        <v>0</v>
      </c>
      <c r="O277">
        <f>(I277*21)/100</f>
        <v>0</v>
      </c>
      <c r="P277" t="s">
        <v>27</v>
      </c>
    </row>
    <row r="278" spans="1:16" x14ac:dyDescent="0.2">
      <c r="A278" s="26" t="s">
        <v>52</v>
      </c>
      <c r="E278" s="27" t="s">
        <v>437</v>
      </c>
      <c r="H278" s="49"/>
    </row>
    <row r="279" spans="1:16" x14ac:dyDescent="0.2">
      <c r="A279" s="30" t="s">
        <v>54</v>
      </c>
      <c r="E279" s="29" t="s">
        <v>49</v>
      </c>
      <c r="H279" s="49"/>
    </row>
    <row r="280" spans="1:16" x14ac:dyDescent="0.2">
      <c r="A280" s="17" t="s">
        <v>222</v>
      </c>
      <c r="B280" s="22" t="s">
        <v>466</v>
      </c>
      <c r="C280" s="22" t="s">
        <v>451</v>
      </c>
      <c r="D280" s="17" t="s">
        <v>49</v>
      </c>
      <c r="E280" s="23" t="s">
        <v>452</v>
      </c>
      <c r="F280" s="24" t="s">
        <v>383</v>
      </c>
      <c r="G280" s="25">
        <v>4</v>
      </c>
      <c r="H280" s="48"/>
      <c r="I280" s="25">
        <f>ROUND(ROUND(H280,1)*ROUND(G280,1),1)</f>
        <v>0</v>
      </c>
      <c r="O280">
        <f>(I280*21)/100</f>
        <v>0</v>
      </c>
      <c r="P280" t="s">
        <v>27</v>
      </c>
    </row>
    <row r="281" spans="1:16" x14ac:dyDescent="0.2">
      <c r="A281" s="26" t="s">
        <v>52</v>
      </c>
      <c r="E281" s="27" t="s">
        <v>453</v>
      </c>
      <c r="H281" s="49"/>
    </row>
    <row r="282" spans="1:16" x14ac:dyDescent="0.2">
      <c r="A282" s="30" t="s">
        <v>54</v>
      </c>
      <c r="E282" s="29" t="s">
        <v>49</v>
      </c>
      <c r="H282" s="49"/>
    </row>
    <row r="283" spans="1:16" x14ac:dyDescent="0.2">
      <c r="A283" s="17" t="s">
        <v>222</v>
      </c>
      <c r="B283" s="22" t="s">
        <v>467</v>
      </c>
      <c r="C283" s="22" t="s">
        <v>455</v>
      </c>
      <c r="D283" s="17" t="s">
        <v>49</v>
      </c>
      <c r="E283" s="23" t="s">
        <v>456</v>
      </c>
      <c r="F283" s="24" t="s">
        <v>383</v>
      </c>
      <c r="G283" s="25">
        <v>22</v>
      </c>
      <c r="H283" s="48"/>
      <c r="I283" s="25">
        <f>ROUND(ROUND(H283,1)*ROUND(G283,1),1)</f>
        <v>0</v>
      </c>
      <c r="O283">
        <f>(I283*21)/100</f>
        <v>0</v>
      </c>
      <c r="P283" t="s">
        <v>27</v>
      </c>
    </row>
    <row r="284" spans="1:16" x14ac:dyDescent="0.2">
      <c r="A284" s="26" t="s">
        <v>52</v>
      </c>
      <c r="E284" s="27" t="s">
        <v>457</v>
      </c>
      <c r="H284" s="49"/>
    </row>
    <row r="285" spans="1:16" x14ac:dyDescent="0.2">
      <c r="A285" s="30" t="s">
        <v>54</v>
      </c>
      <c r="E285" s="29" t="s">
        <v>49</v>
      </c>
      <c r="H285" s="49"/>
    </row>
    <row r="286" spans="1:16" x14ac:dyDescent="0.2">
      <c r="A286" s="17" t="s">
        <v>47</v>
      </c>
      <c r="B286" s="22" t="s">
        <v>468</v>
      </c>
      <c r="C286" s="22" t="s">
        <v>476</v>
      </c>
      <c r="D286" s="17" t="s">
        <v>49</v>
      </c>
      <c r="E286" s="23" t="s">
        <v>477</v>
      </c>
      <c r="F286" s="24" t="s">
        <v>383</v>
      </c>
      <c r="G286" s="25">
        <v>13</v>
      </c>
      <c r="H286" s="48"/>
      <c r="I286" s="25">
        <f>ROUND(ROUND(H286,1)*ROUND(G286,1),1)</f>
        <v>0</v>
      </c>
      <c r="O286">
        <f>(I286*21)/100</f>
        <v>0</v>
      </c>
      <c r="P286" t="s">
        <v>27</v>
      </c>
    </row>
    <row r="287" spans="1:16" ht="25.5" x14ac:dyDescent="0.2">
      <c r="A287" s="26" t="s">
        <v>52</v>
      </c>
      <c r="E287" s="27" t="s">
        <v>478</v>
      </c>
      <c r="H287" s="49"/>
    </row>
    <row r="288" spans="1:16" x14ac:dyDescent="0.2">
      <c r="A288" s="30" t="s">
        <v>54</v>
      </c>
      <c r="E288" s="29" t="s">
        <v>49</v>
      </c>
      <c r="H288" s="49"/>
    </row>
    <row r="289" spans="1:16" x14ac:dyDescent="0.2">
      <c r="A289" s="17" t="s">
        <v>47</v>
      </c>
      <c r="B289" s="22" t="s">
        <v>469</v>
      </c>
      <c r="C289" s="22" t="s">
        <v>480</v>
      </c>
      <c r="D289" s="17" t="s">
        <v>49</v>
      </c>
      <c r="E289" s="23" t="s">
        <v>481</v>
      </c>
      <c r="F289" s="24" t="s">
        <v>383</v>
      </c>
      <c r="G289" s="25">
        <v>8</v>
      </c>
      <c r="H289" s="48"/>
      <c r="I289" s="25">
        <f>ROUND(ROUND(H289,1)*ROUND(G289,1),1)</f>
        <v>0</v>
      </c>
      <c r="O289">
        <f>(I289*21)/100</f>
        <v>0</v>
      </c>
      <c r="P289" t="s">
        <v>27</v>
      </c>
    </row>
    <row r="290" spans="1:16" ht="25.5" x14ac:dyDescent="0.2">
      <c r="A290" s="26" t="s">
        <v>52</v>
      </c>
      <c r="E290" s="27" t="s">
        <v>482</v>
      </c>
      <c r="H290" s="49"/>
    </row>
    <row r="291" spans="1:16" x14ac:dyDescent="0.2">
      <c r="A291" s="30" t="s">
        <v>54</v>
      </c>
      <c r="E291" s="29" t="s">
        <v>762</v>
      </c>
      <c r="H291" s="49"/>
    </row>
    <row r="292" spans="1:16" x14ac:dyDescent="0.2">
      <c r="A292" s="17" t="s">
        <v>222</v>
      </c>
      <c r="B292" s="22" t="s">
        <v>471</v>
      </c>
      <c r="C292" s="22" t="s">
        <v>484</v>
      </c>
      <c r="D292" s="17" t="s">
        <v>49</v>
      </c>
      <c r="E292" s="23" t="s">
        <v>485</v>
      </c>
      <c r="F292" s="24" t="s">
        <v>383</v>
      </c>
      <c r="G292" s="25">
        <v>5</v>
      </c>
      <c r="H292" s="48"/>
      <c r="I292" s="25">
        <f>ROUND(ROUND(H292,1)*ROUND(G292,1),1)</f>
        <v>0</v>
      </c>
      <c r="O292">
        <f>(I292*21)/100</f>
        <v>0</v>
      </c>
      <c r="P292" t="s">
        <v>27</v>
      </c>
    </row>
    <row r="293" spans="1:16" x14ac:dyDescent="0.2">
      <c r="A293" s="26" t="s">
        <v>52</v>
      </c>
      <c r="E293" s="27" t="s">
        <v>486</v>
      </c>
      <c r="H293" s="49"/>
    </row>
    <row r="294" spans="1:16" x14ac:dyDescent="0.2">
      <c r="A294" s="30" t="s">
        <v>54</v>
      </c>
      <c r="E294" s="29" t="s">
        <v>49</v>
      </c>
      <c r="H294" s="49"/>
    </row>
    <row r="295" spans="1:16" x14ac:dyDescent="0.2">
      <c r="A295" s="17" t="s">
        <v>222</v>
      </c>
      <c r="B295" s="22" t="s">
        <v>472</v>
      </c>
      <c r="C295" s="22" t="s">
        <v>703</v>
      </c>
      <c r="D295" s="17" t="s">
        <v>49</v>
      </c>
      <c r="E295" s="23" t="s">
        <v>704</v>
      </c>
      <c r="F295" s="24" t="s">
        <v>383</v>
      </c>
      <c r="G295" s="25">
        <v>3</v>
      </c>
      <c r="H295" s="48"/>
      <c r="I295" s="25">
        <f>ROUND(ROUND(H295,1)*ROUND(G295,1),1)</f>
        <v>0</v>
      </c>
      <c r="O295">
        <f>(I295*21)/100</f>
        <v>0</v>
      </c>
      <c r="P295" t="s">
        <v>27</v>
      </c>
    </row>
    <row r="296" spans="1:16" ht="38.25" x14ac:dyDescent="0.2">
      <c r="A296" s="26" t="s">
        <v>52</v>
      </c>
      <c r="E296" s="27" t="s">
        <v>763</v>
      </c>
      <c r="H296" s="49"/>
    </row>
    <row r="297" spans="1:16" x14ac:dyDescent="0.2">
      <c r="A297" s="30" t="s">
        <v>54</v>
      </c>
      <c r="E297" s="29" t="s">
        <v>49</v>
      </c>
      <c r="H297" s="49"/>
    </row>
    <row r="298" spans="1:16" x14ac:dyDescent="0.2">
      <c r="A298" s="17" t="s">
        <v>47</v>
      </c>
      <c r="B298" s="22" t="s">
        <v>473</v>
      </c>
      <c r="C298" s="22" t="s">
        <v>488</v>
      </c>
      <c r="D298" s="17" t="s">
        <v>49</v>
      </c>
      <c r="E298" s="23" t="s">
        <v>489</v>
      </c>
      <c r="F298" s="24" t="s">
        <v>383</v>
      </c>
      <c r="G298" s="25">
        <v>5</v>
      </c>
      <c r="H298" s="48"/>
      <c r="I298" s="25">
        <f>ROUND(ROUND(H298,1)*ROUND(G298,1),1)</f>
        <v>0</v>
      </c>
      <c r="O298">
        <f>(I298*21)/100</f>
        <v>0</v>
      </c>
      <c r="P298" t="s">
        <v>27</v>
      </c>
    </row>
    <row r="299" spans="1:16" ht="25.5" x14ac:dyDescent="0.2">
      <c r="A299" s="26" t="s">
        <v>52</v>
      </c>
      <c r="E299" s="27" t="s">
        <v>482</v>
      </c>
      <c r="H299" s="49"/>
    </row>
    <row r="300" spans="1:16" x14ac:dyDescent="0.2">
      <c r="A300" s="30" t="s">
        <v>54</v>
      </c>
      <c r="E300" s="29" t="s">
        <v>764</v>
      </c>
      <c r="H300" s="49"/>
    </row>
    <row r="301" spans="1:16" x14ac:dyDescent="0.2">
      <c r="A301" s="17" t="s">
        <v>222</v>
      </c>
      <c r="B301" s="22" t="s">
        <v>474</v>
      </c>
      <c r="C301" s="22" t="s">
        <v>492</v>
      </c>
      <c r="D301" s="17" t="s">
        <v>49</v>
      </c>
      <c r="E301" s="23" t="s">
        <v>493</v>
      </c>
      <c r="F301" s="24" t="s">
        <v>383</v>
      </c>
      <c r="G301" s="25">
        <v>4</v>
      </c>
      <c r="H301" s="48"/>
      <c r="I301" s="25">
        <f>ROUND(ROUND(H301,1)*ROUND(G301,1),1)</f>
        <v>0</v>
      </c>
      <c r="O301">
        <f>(I301*21)/100</f>
        <v>0</v>
      </c>
      <c r="P301" t="s">
        <v>27</v>
      </c>
    </row>
    <row r="302" spans="1:16" ht="25.5" x14ac:dyDescent="0.2">
      <c r="A302" s="26" t="s">
        <v>52</v>
      </c>
      <c r="E302" s="27" t="s">
        <v>494</v>
      </c>
      <c r="H302" s="49"/>
    </row>
    <row r="303" spans="1:16" x14ac:dyDescent="0.2">
      <c r="A303" s="30" t="s">
        <v>54</v>
      </c>
      <c r="E303" s="29" t="s">
        <v>49</v>
      </c>
      <c r="H303" s="49"/>
    </row>
    <row r="304" spans="1:16" x14ac:dyDescent="0.2">
      <c r="A304" s="17" t="s">
        <v>222</v>
      </c>
      <c r="B304" s="22" t="s">
        <v>475</v>
      </c>
      <c r="C304" s="22" t="s">
        <v>496</v>
      </c>
      <c r="D304" s="17" t="s">
        <v>49</v>
      </c>
      <c r="E304" s="23" t="s">
        <v>497</v>
      </c>
      <c r="F304" s="24" t="s">
        <v>383</v>
      </c>
      <c r="G304" s="25">
        <v>1</v>
      </c>
      <c r="H304" s="48"/>
      <c r="I304" s="25">
        <f>ROUND(ROUND(H304,1)*ROUND(G304,1),1)</f>
        <v>0</v>
      </c>
      <c r="O304">
        <f>(I304*21)/100</f>
        <v>0</v>
      </c>
      <c r="P304" t="s">
        <v>27</v>
      </c>
    </row>
    <row r="305" spans="1:18" ht="25.5" x14ac:dyDescent="0.2">
      <c r="A305" s="26" t="s">
        <v>52</v>
      </c>
      <c r="E305" s="27" t="s">
        <v>498</v>
      </c>
      <c r="H305" s="49"/>
    </row>
    <row r="306" spans="1:18" x14ac:dyDescent="0.2">
      <c r="A306" s="30" t="s">
        <v>54</v>
      </c>
      <c r="E306" s="29" t="s">
        <v>49</v>
      </c>
      <c r="H306" s="49"/>
    </row>
    <row r="307" spans="1:18" x14ac:dyDescent="0.2">
      <c r="A307" s="17" t="s">
        <v>47</v>
      </c>
      <c r="B307" s="22" t="s">
        <v>479</v>
      </c>
      <c r="C307" s="22" t="s">
        <v>706</v>
      </c>
      <c r="D307" s="17" t="s">
        <v>49</v>
      </c>
      <c r="E307" s="23" t="s">
        <v>707</v>
      </c>
      <c r="F307" s="24" t="s">
        <v>159</v>
      </c>
      <c r="G307" s="25">
        <v>6.3</v>
      </c>
      <c r="H307" s="48"/>
      <c r="I307" s="25">
        <f>ROUND(ROUND(H307,1)*ROUND(G307,1),1)</f>
        <v>0</v>
      </c>
      <c r="O307">
        <f>(I307*21)/100</f>
        <v>0</v>
      </c>
      <c r="P307" t="s">
        <v>27</v>
      </c>
    </row>
    <row r="308" spans="1:18" ht="25.5" x14ac:dyDescent="0.2">
      <c r="A308" s="26" t="s">
        <v>52</v>
      </c>
      <c r="E308" s="27" t="s">
        <v>708</v>
      </c>
      <c r="H308" s="49"/>
    </row>
    <row r="309" spans="1:18" x14ac:dyDescent="0.2">
      <c r="A309" s="30" t="s">
        <v>54</v>
      </c>
      <c r="E309" s="29" t="s">
        <v>765</v>
      </c>
      <c r="H309" s="49"/>
    </row>
    <row r="310" spans="1:18" x14ac:dyDescent="0.2">
      <c r="A310" s="17" t="s">
        <v>47</v>
      </c>
      <c r="B310" s="22" t="s">
        <v>483</v>
      </c>
      <c r="C310" s="22" t="s">
        <v>710</v>
      </c>
      <c r="D310" s="17" t="s">
        <v>49</v>
      </c>
      <c r="E310" s="23" t="s">
        <v>711</v>
      </c>
      <c r="F310" s="24" t="s">
        <v>110</v>
      </c>
      <c r="G310" s="25">
        <v>24.6</v>
      </c>
      <c r="H310" s="48"/>
      <c r="I310" s="25">
        <f>ROUND(ROUND(H310,1)*ROUND(G310,1),1)</f>
        <v>0</v>
      </c>
      <c r="O310">
        <f>(I310*21)/100</f>
        <v>0</v>
      </c>
      <c r="P310" t="s">
        <v>27</v>
      </c>
    </row>
    <row r="311" spans="1:18" x14ac:dyDescent="0.2">
      <c r="A311" s="26" t="s">
        <v>52</v>
      </c>
      <c r="E311" s="27" t="s">
        <v>712</v>
      </c>
      <c r="H311" s="49"/>
    </row>
    <row r="312" spans="1:18" x14ac:dyDescent="0.2">
      <c r="A312" s="30" t="s">
        <v>54</v>
      </c>
      <c r="E312" s="29" t="s">
        <v>766</v>
      </c>
      <c r="H312" s="49"/>
    </row>
    <row r="313" spans="1:18" x14ac:dyDescent="0.2">
      <c r="A313" s="17" t="s">
        <v>47</v>
      </c>
      <c r="B313" s="22" t="s">
        <v>487</v>
      </c>
      <c r="C313" s="22" t="s">
        <v>500</v>
      </c>
      <c r="D313" s="17" t="s">
        <v>49</v>
      </c>
      <c r="E313" s="23" t="s">
        <v>501</v>
      </c>
      <c r="F313" s="24" t="s">
        <v>140</v>
      </c>
      <c r="G313" s="25">
        <v>328.6</v>
      </c>
      <c r="H313" s="48"/>
      <c r="I313" s="25">
        <f>ROUND(ROUND(H313,1)*ROUND(G313,1),1)</f>
        <v>0</v>
      </c>
      <c r="O313">
        <f>(I313*21)/100</f>
        <v>0</v>
      </c>
      <c r="P313" t="s">
        <v>27</v>
      </c>
    </row>
    <row r="314" spans="1:18" ht="25.5" x14ac:dyDescent="0.2">
      <c r="A314" s="26" t="s">
        <v>52</v>
      </c>
      <c r="E314" s="27" t="s">
        <v>502</v>
      </c>
      <c r="H314" s="49"/>
    </row>
    <row r="315" spans="1:18" x14ac:dyDescent="0.2">
      <c r="A315" s="28" t="s">
        <v>54</v>
      </c>
      <c r="E315" s="29" t="s">
        <v>755</v>
      </c>
      <c r="H315" s="49"/>
    </row>
    <row r="316" spans="1:18" ht="12.75" customHeight="1" x14ac:dyDescent="0.2">
      <c r="A316" s="5" t="s">
        <v>45</v>
      </c>
      <c r="B316" s="5"/>
      <c r="C316" s="32" t="s">
        <v>42</v>
      </c>
      <c r="D316" s="5"/>
      <c r="E316" s="20" t="s">
        <v>503</v>
      </c>
      <c r="F316" s="5"/>
      <c r="G316" s="5"/>
      <c r="H316" s="50"/>
      <c r="I316" s="33">
        <f>0+Q316</f>
        <v>0</v>
      </c>
      <c r="O316">
        <f>0+R316</f>
        <v>0</v>
      </c>
      <c r="Q316">
        <f>0+I317+I320+I323+I326+I329+I332+I335+I338+I341+I344+I347+I350+I353+I356+I359+I362</f>
        <v>0</v>
      </c>
      <c r="R316">
        <f>0+O317+O320+O323+O326+O329+O332+O335+O338+O341+O344+O347+O350+O353+O356+O359+O362</f>
        <v>0</v>
      </c>
    </row>
    <row r="317" spans="1:18" ht="25.5" x14ac:dyDescent="0.2">
      <c r="A317" s="17" t="s">
        <v>47</v>
      </c>
      <c r="B317" s="22" t="s">
        <v>491</v>
      </c>
      <c r="C317" s="22" t="s">
        <v>505</v>
      </c>
      <c r="D317" s="17" t="s">
        <v>49</v>
      </c>
      <c r="E317" s="23" t="s">
        <v>506</v>
      </c>
      <c r="F317" s="24" t="s">
        <v>140</v>
      </c>
      <c r="G317" s="25">
        <v>1.5</v>
      </c>
      <c r="H317" s="48"/>
      <c r="I317" s="25">
        <f>ROUND(ROUND(H317,1)*ROUND(G317,1),1)</f>
        <v>0</v>
      </c>
      <c r="O317">
        <f>(I317*21)/100</f>
        <v>0</v>
      </c>
      <c r="P317" t="s">
        <v>27</v>
      </c>
    </row>
    <row r="318" spans="1:18" ht="25.5" x14ac:dyDescent="0.2">
      <c r="A318" s="26" t="s">
        <v>52</v>
      </c>
      <c r="E318" s="27" t="s">
        <v>767</v>
      </c>
      <c r="H318" s="49"/>
    </row>
    <row r="319" spans="1:18" x14ac:dyDescent="0.2">
      <c r="A319" s="30" t="s">
        <v>54</v>
      </c>
      <c r="E319" s="29" t="s">
        <v>49</v>
      </c>
      <c r="H319" s="49"/>
    </row>
    <row r="320" spans="1:18" x14ac:dyDescent="0.2">
      <c r="A320" s="17" t="s">
        <v>222</v>
      </c>
      <c r="B320" s="22" t="s">
        <v>495</v>
      </c>
      <c r="C320" s="22" t="s">
        <v>509</v>
      </c>
      <c r="D320" s="17" t="s">
        <v>49</v>
      </c>
      <c r="E320" s="23" t="s">
        <v>510</v>
      </c>
      <c r="F320" s="24" t="s">
        <v>159</v>
      </c>
      <c r="G320" s="25">
        <v>0.2</v>
      </c>
      <c r="H320" s="48"/>
      <c r="I320" s="25">
        <f>ROUND(ROUND(H320,1)*ROUND(G320,1),1)</f>
        <v>0</v>
      </c>
      <c r="O320">
        <f>(I320*21)/100</f>
        <v>0</v>
      </c>
      <c r="P320" t="s">
        <v>27</v>
      </c>
    </row>
    <row r="321" spans="1:16" x14ac:dyDescent="0.2">
      <c r="A321" s="26" t="s">
        <v>52</v>
      </c>
      <c r="E321" s="27" t="s">
        <v>511</v>
      </c>
      <c r="H321" s="49"/>
    </row>
    <row r="322" spans="1:16" x14ac:dyDescent="0.2">
      <c r="A322" s="30" t="s">
        <v>54</v>
      </c>
      <c r="E322" s="29" t="s">
        <v>49</v>
      </c>
      <c r="H322" s="49"/>
    </row>
    <row r="323" spans="1:16" x14ac:dyDescent="0.2">
      <c r="A323" s="17" t="s">
        <v>222</v>
      </c>
      <c r="B323" s="22" t="s">
        <v>499</v>
      </c>
      <c r="C323" s="22" t="s">
        <v>513</v>
      </c>
      <c r="D323" s="17" t="s">
        <v>49</v>
      </c>
      <c r="E323" s="23" t="s">
        <v>514</v>
      </c>
      <c r="F323" s="24" t="s">
        <v>140</v>
      </c>
      <c r="G323" s="25">
        <v>2</v>
      </c>
      <c r="H323" s="48"/>
      <c r="I323" s="25">
        <f>ROUND(ROUND(H323,1)*ROUND(G323,1),1)</f>
        <v>0</v>
      </c>
      <c r="O323">
        <f>(I323*21)/100</f>
        <v>0</v>
      </c>
      <c r="P323" t="s">
        <v>27</v>
      </c>
    </row>
    <row r="324" spans="1:16" x14ac:dyDescent="0.2">
      <c r="A324" s="26" t="s">
        <v>52</v>
      </c>
      <c r="E324" s="27" t="s">
        <v>515</v>
      </c>
      <c r="H324" s="49"/>
    </row>
    <row r="325" spans="1:16" x14ac:dyDescent="0.2">
      <c r="A325" s="30" t="s">
        <v>54</v>
      </c>
      <c r="E325" s="29" t="s">
        <v>49</v>
      </c>
      <c r="H325" s="49"/>
    </row>
    <row r="326" spans="1:16" x14ac:dyDescent="0.2">
      <c r="A326" s="17" t="s">
        <v>47</v>
      </c>
      <c r="B326" s="22" t="s">
        <v>504</v>
      </c>
      <c r="C326" s="22" t="s">
        <v>531</v>
      </c>
      <c r="D326" s="17" t="s">
        <v>49</v>
      </c>
      <c r="E326" s="23" t="s">
        <v>532</v>
      </c>
      <c r="F326" s="24" t="s">
        <v>140</v>
      </c>
      <c r="G326" s="25">
        <v>376.8</v>
      </c>
      <c r="H326" s="48"/>
      <c r="I326" s="25">
        <f>ROUND(ROUND(H326,1)*ROUND(G326,1),1)</f>
        <v>0</v>
      </c>
      <c r="O326">
        <f>(I326*21)/100</f>
        <v>0</v>
      </c>
      <c r="P326" t="s">
        <v>27</v>
      </c>
    </row>
    <row r="327" spans="1:16" ht="25.5" x14ac:dyDescent="0.2">
      <c r="A327" s="26" t="s">
        <v>52</v>
      </c>
      <c r="E327" s="27" t="s">
        <v>533</v>
      </c>
      <c r="H327" s="49"/>
    </row>
    <row r="328" spans="1:16" x14ac:dyDescent="0.2">
      <c r="A328" s="30" t="s">
        <v>54</v>
      </c>
      <c r="E328" s="29" t="s">
        <v>768</v>
      </c>
      <c r="H328" s="49"/>
    </row>
    <row r="329" spans="1:16" x14ac:dyDescent="0.2">
      <c r="A329" s="17" t="s">
        <v>47</v>
      </c>
      <c r="B329" s="22" t="s">
        <v>508</v>
      </c>
      <c r="C329" s="22" t="s">
        <v>536</v>
      </c>
      <c r="D329" s="17" t="s">
        <v>49</v>
      </c>
      <c r="E329" s="23" t="s">
        <v>537</v>
      </c>
      <c r="F329" s="24" t="s">
        <v>140</v>
      </c>
      <c r="G329" s="25">
        <v>426</v>
      </c>
      <c r="H329" s="48"/>
      <c r="I329" s="25">
        <f>ROUND(ROUND(H329,1)*ROUND(G329,1),1)</f>
        <v>0</v>
      </c>
      <c r="O329">
        <f>(I329*21)/100</f>
        <v>0</v>
      </c>
      <c r="P329" t="s">
        <v>27</v>
      </c>
    </row>
    <row r="330" spans="1:16" ht="25.5" x14ac:dyDescent="0.2">
      <c r="A330" s="26" t="s">
        <v>52</v>
      </c>
      <c r="E330" s="27" t="s">
        <v>769</v>
      </c>
      <c r="H330" s="49"/>
    </row>
    <row r="331" spans="1:16" x14ac:dyDescent="0.2">
      <c r="A331" s="30" t="s">
        <v>54</v>
      </c>
      <c r="E331" s="29" t="s">
        <v>770</v>
      </c>
      <c r="H331" s="49"/>
    </row>
    <row r="332" spans="1:16" x14ac:dyDescent="0.2">
      <c r="A332" s="17" t="s">
        <v>47</v>
      </c>
      <c r="B332" s="22" t="s">
        <v>512</v>
      </c>
      <c r="C332" s="22" t="s">
        <v>541</v>
      </c>
      <c r="D332" s="17" t="s">
        <v>49</v>
      </c>
      <c r="E332" s="23" t="s">
        <v>542</v>
      </c>
      <c r="F332" s="24" t="s">
        <v>140</v>
      </c>
      <c r="G332" s="25">
        <v>376.8</v>
      </c>
      <c r="H332" s="48"/>
      <c r="I332" s="25">
        <f>ROUND(ROUND(H332,1)*ROUND(G332,1),1)</f>
        <v>0</v>
      </c>
      <c r="O332">
        <f>(I332*21)/100</f>
        <v>0</v>
      </c>
      <c r="P332" t="s">
        <v>27</v>
      </c>
    </row>
    <row r="333" spans="1:16" ht="25.5" x14ac:dyDescent="0.2">
      <c r="A333" s="26" t="s">
        <v>52</v>
      </c>
      <c r="E333" s="27" t="s">
        <v>543</v>
      </c>
      <c r="H333" s="49"/>
    </row>
    <row r="334" spans="1:16" x14ac:dyDescent="0.2">
      <c r="A334" s="30" t="s">
        <v>54</v>
      </c>
      <c r="E334" s="29" t="s">
        <v>768</v>
      </c>
      <c r="H334" s="49"/>
    </row>
    <row r="335" spans="1:16" x14ac:dyDescent="0.2">
      <c r="A335" s="17" t="s">
        <v>47</v>
      </c>
      <c r="B335" s="22" t="s">
        <v>516</v>
      </c>
      <c r="C335" s="22" t="s">
        <v>771</v>
      </c>
      <c r="D335" s="17" t="s">
        <v>49</v>
      </c>
      <c r="E335" s="23" t="s">
        <v>772</v>
      </c>
      <c r="F335" s="24" t="s">
        <v>140</v>
      </c>
      <c r="G335" s="25">
        <v>1.5</v>
      </c>
      <c r="H335" s="48"/>
      <c r="I335" s="25">
        <f>ROUND(ROUND(H335,1)*ROUND(G335,1),1)</f>
        <v>0</v>
      </c>
      <c r="O335">
        <f>(I335*21)/100</f>
        <v>0</v>
      </c>
      <c r="P335" t="s">
        <v>27</v>
      </c>
    </row>
    <row r="336" spans="1:16" ht="25.5" x14ac:dyDescent="0.2">
      <c r="A336" s="26" t="s">
        <v>52</v>
      </c>
      <c r="E336" s="27" t="s">
        <v>773</v>
      </c>
      <c r="H336" s="49"/>
    </row>
    <row r="337" spans="1:16" x14ac:dyDescent="0.2">
      <c r="A337" s="30" t="s">
        <v>54</v>
      </c>
      <c r="E337" s="29" t="s">
        <v>49</v>
      </c>
      <c r="H337" s="49"/>
    </row>
    <row r="338" spans="1:16" x14ac:dyDescent="0.2">
      <c r="A338" s="17" t="s">
        <v>222</v>
      </c>
      <c r="B338" s="22" t="s">
        <v>520</v>
      </c>
      <c r="C338" s="22" t="s">
        <v>509</v>
      </c>
      <c r="D338" s="17" t="s">
        <v>49</v>
      </c>
      <c r="E338" s="23" t="s">
        <v>510</v>
      </c>
      <c r="F338" s="24" t="s">
        <v>159</v>
      </c>
      <c r="G338" s="25">
        <v>0.3</v>
      </c>
      <c r="H338" s="48"/>
      <c r="I338" s="25">
        <f>ROUND(ROUND(H338,1)*ROUND(G338,1),1)</f>
        <v>0</v>
      </c>
      <c r="O338">
        <f>(I338*21)/100</f>
        <v>0</v>
      </c>
      <c r="P338" t="s">
        <v>27</v>
      </c>
    </row>
    <row r="339" spans="1:16" x14ac:dyDescent="0.2">
      <c r="A339" s="26" t="s">
        <v>52</v>
      </c>
      <c r="E339" s="27" t="s">
        <v>774</v>
      </c>
      <c r="H339" s="49"/>
    </row>
    <row r="340" spans="1:16" x14ac:dyDescent="0.2">
      <c r="A340" s="30" t="s">
        <v>54</v>
      </c>
      <c r="E340" s="29" t="s">
        <v>775</v>
      </c>
      <c r="H340" s="49"/>
    </row>
    <row r="341" spans="1:16" x14ac:dyDescent="0.2">
      <c r="A341" s="17" t="s">
        <v>222</v>
      </c>
      <c r="B341" s="22" t="s">
        <v>521</v>
      </c>
      <c r="C341" s="22" t="s">
        <v>776</v>
      </c>
      <c r="D341" s="17" t="s">
        <v>49</v>
      </c>
      <c r="E341" s="23" t="s">
        <v>777</v>
      </c>
      <c r="F341" s="24" t="s">
        <v>140</v>
      </c>
      <c r="G341" s="25">
        <v>4.4000000000000004</v>
      </c>
      <c r="H341" s="48"/>
      <c r="I341" s="25">
        <f>ROUND(ROUND(H341,1)*ROUND(G341,1),1)</f>
        <v>0</v>
      </c>
      <c r="O341">
        <f>(I341*21)/100</f>
        <v>0</v>
      </c>
      <c r="P341" t="s">
        <v>27</v>
      </c>
    </row>
    <row r="342" spans="1:16" x14ac:dyDescent="0.2">
      <c r="A342" s="26" t="s">
        <v>52</v>
      </c>
      <c r="E342" s="27" t="s">
        <v>778</v>
      </c>
      <c r="H342" s="49"/>
    </row>
    <row r="343" spans="1:16" x14ac:dyDescent="0.2">
      <c r="A343" s="30" t="s">
        <v>54</v>
      </c>
      <c r="E343" s="29" t="s">
        <v>779</v>
      </c>
      <c r="H343" s="49"/>
    </row>
    <row r="344" spans="1:16" x14ac:dyDescent="0.2">
      <c r="A344" s="17" t="s">
        <v>47</v>
      </c>
      <c r="B344" s="22" t="s">
        <v>525</v>
      </c>
      <c r="C344" s="22" t="s">
        <v>545</v>
      </c>
      <c r="D344" s="17" t="s">
        <v>49</v>
      </c>
      <c r="E344" s="23" t="s">
        <v>546</v>
      </c>
      <c r="F344" s="24" t="s">
        <v>213</v>
      </c>
      <c r="G344" s="25">
        <v>194.4</v>
      </c>
      <c r="H344" s="48"/>
      <c r="I344" s="25">
        <f>ROUND(ROUND(H344,1)*ROUND(G344,1),1)</f>
        <v>0</v>
      </c>
      <c r="O344">
        <f>(I344*21)/100</f>
        <v>0</v>
      </c>
      <c r="P344" t="s">
        <v>27</v>
      </c>
    </row>
    <row r="345" spans="1:16" x14ac:dyDescent="0.2">
      <c r="A345" s="26" t="s">
        <v>52</v>
      </c>
      <c r="E345" s="27" t="s">
        <v>547</v>
      </c>
      <c r="H345" s="49"/>
    </row>
    <row r="346" spans="1:16" x14ac:dyDescent="0.2">
      <c r="A346" s="30" t="s">
        <v>54</v>
      </c>
      <c r="E346" s="29" t="s">
        <v>49</v>
      </c>
      <c r="H346" s="49"/>
    </row>
    <row r="347" spans="1:16" ht="25.5" x14ac:dyDescent="0.2">
      <c r="A347" s="17" t="s">
        <v>47</v>
      </c>
      <c r="B347" s="22" t="s">
        <v>526</v>
      </c>
      <c r="C347" s="22" t="s">
        <v>549</v>
      </c>
      <c r="D347" s="17" t="s">
        <v>49</v>
      </c>
      <c r="E347" s="23" t="s">
        <v>550</v>
      </c>
      <c r="F347" s="24" t="s">
        <v>213</v>
      </c>
      <c r="G347" s="25">
        <v>0.6</v>
      </c>
      <c r="H347" s="48"/>
      <c r="I347" s="25">
        <f>ROUND(ROUND(H347,1)*ROUND(G347,1),1)</f>
        <v>0</v>
      </c>
      <c r="O347">
        <f>(I347*21)/100</f>
        <v>0</v>
      </c>
      <c r="P347" t="s">
        <v>27</v>
      </c>
    </row>
    <row r="348" spans="1:16" x14ac:dyDescent="0.2">
      <c r="A348" s="26" t="s">
        <v>52</v>
      </c>
      <c r="E348" s="27" t="s">
        <v>780</v>
      </c>
      <c r="H348" s="49"/>
    </row>
    <row r="349" spans="1:16" x14ac:dyDescent="0.2">
      <c r="A349" s="30" t="s">
        <v>54</v>
      </c>
      <c r="E349" s="29" t="s">
        <v>781</v>
      </c>
      <c r="H349" s="49"/>
    </row>
    <row r="350" spans="1:16" ht="25.5" x14ac:dyDescent="0.2">
      <c r="A350" s="17" t="s">
        <v>47</v>
      </c>
      <c r="B350" s="22" t="s">
        <v>530</v>
      </c>
      <c r="C350" s="22" t="s">
        <v>554</v>
      </c>
      <c r="D350" s="17" t="s">
        <v>49</v>
      </c>
      <c r="E350" s="23" t="s">
        <v>555</v>
      </c>
      <c r="F350" s="24" t="s">
        <v>213</v>
      </c>
      <c r="G350" s="25">
        <v>88.8</v>
      </c>
      <c r="H350" s="48"/>
      <c r="I350" s="25">
        <f>ROUND(ROUND(H350,1)*ROUND(G350,1),1)</f>
        <v>0</v>
      </c>
      <c r="O350">
        <f>(I350*21)/100</f>
        <v>0</v>
      </c>
      <c r="P350" t="s">
        <v>27</v>
      </c>
    </row>
    <row r="351" spans="1:16" x14ac:dyDescent="0.2">
      <c r="A351" s="26" t="s">
        <v>52</v>
      </c>
      <c r="E351" s="27" t="s">
        <v>556</v>
      </c>
      <c r="H351" s="49"/>
    </row>
    <row r="352" spans="1:16" x14ac:dyDescent="0.2">
      <c r="A352" s="30" t="s">
        <v>54</v>
      </c>
      <c r="E352" s="29" t="s">
        <v>782</v>
      </c>
      <c r="H352" s="49"/>
    </row>
    <row r="353" spans="1:16" ht="25.5" x14ac:dyDescent="0.2">
      <c r="A353" s="17" t="s">
        <v>47</v>
      </c>
      <c r="B353" s="22" t="s">
        <v>535</v>
      </c>
      <c r="C353" s="22" t="s">
        <v>559</v>
      </c>
      <c r="D353" s="17" t="s">
        <v>49</v>
      </c>
      <c r="E353" s="23" t="s">
        <v>560</v>
      </c>
      <c r="F353" s="24" t="s">
        <v>213</v>
      </c>
      <c r="G353" s="25">
        <v>105</v>
      </c>
      <c r="H353" s="48"/>
      <c r="I353" s="25">
        <f>ROUND(ROUND(H353,1)*ROUND(G353,1),1)</f>
        <v>0</v>
      </c>
      <c r="O353">
        <f>(I353*21)/100</f>
        <v>0</v>
      </c>
      <c r="P353" t="s">
        <v>27</v>
      </c>
    </row>
    <row r="354" spans="1:16" x14ac:dyDescent="0.2">
      <c r="A354" s="26" t="s">
        <v>52</v>
      </c>
      <c r="E354" s="27" t="s">
        <v>561</v>
      </c>
      <c r="H354" s="49"/>
    </row>
    <row r="355" spans="1:16" x14ac:dyDescent="0.2">
      <c r="A355" s="30" t="s">
        <v>54</v>
      </c>
      <c r="E355" s="29" t="s">
        <v>783</v>
      </c>
      <c r="H355" s="49"/>
    </row>
    <row r="356" spans="1:16" x14ac:dyDescent="0.2">
      <c r="A356" s="17" t="s">
        <v>47</v>
      </c>
      <c r="B356" s="22" t="s">
        <v>540</v>
      </c>
      <c r="C356" s="22" t="s">
        <v>564</v>
      </c>
      <c r="D356" s="17" t="s">
        <v>49</v>
      </c>
      <c r="E356" s="23" t="s">
        <v>565</v>
      </c>
      <c r="F356" s="24" t="s">
        <v>213</v>
      </c>
      <c r="G356" s="25">
        <v>167.93787800000001</v>
      </c>
      <c r="H356" s="48"/>
      <c r="I356" s="25">
        <f>ROUND(ROUND(H356,1)*ROUND(G356,1),1)</f>
        <v>0</v>
      </c>
      <c r="O356">
        <f>(I356*21)/100</f>
        <v>0</v>
      </c>
      <c r="P356" t="s">
        <v>27</v>
      </c>
    </row>
    <row r="357" spans="1:16" x14ac:dyDescent="0.2">
      <c r="A357" s="26" t="s">
        <v>52</v>
      </c>
      <c r="E357" s="27" t="s">
        <v>49</v>
      </c>
      <c r="H357" s="49"/>
    </row>
    <row r="358" spans="1:16" x14ac:dyDescent="0.2">
      <c r="A358" s="30" t="s">
        <v>54</v>
      </c>
      <c r="E358" s="29" t="s">
        <v>49</v>
      </c>
      <c r="H358" s="49"/>
    </row>
    <row r="359" spans="1:16" x14ac:dyDescent="0.2">
      <c r="A359" s="17" t="s">
        <v>47</v>
      </c>
      <c r="B359" s="22" t="s">
        <v>563</v>
      </c>
      <c r="C359" s="22" t="s">
        <v>567</v>
      </c>
      <c r="D359" s="17" t="s">
        <v>49</v>
      </c>
      <c r="E359" s="23" t="s">
        <v>568</v>
      </c>
      <c r="F359" s="24" t="s">
        <v>213</v>
      </c>
      <c r="G359" s="25">
        <v>194.37729999999999</v>
      </c>
      <c r="H359" s="48"/>
      <c r="I359" s="25">
        <f>ROUND(ROUND(H359,1)*ROUND(G359,1),1)</f>
        <v>0</v>
      </c>
      <c r="O359">
        <f>(I359*21)/100</f>
        <v>0</v>
      </c>
      <c r="P359" t="s">
        <v>27</v>
      </c>
    </row>
    <row r="360" spans="1:16" ht="25.5" x14ac:dyDescent="0.2">
      <c r="A360" s="26" t="s">
        <v>52</v>
      </c>
      <c r="E360" s="27" t="s">
        <v>569</v>
      </c>
      <c r="H360" s="49"/>
    </row>
    <row r="361" spans="1:16" x14ac:dyDescent="0.2">
      <c r="A361" s="30" t="s">
        <v>54</v>
      </c>
      <c r="E361" s="29" t="s">
        <v>49</v>
      </c>
      <c r="H361" s="49"/>
    </row>
    <row r="362" spans="1:16" x14ac:dyDescent="0.2">
      <c r="A362" s="17" t="s">
        <v>47</v>
      </c>
      <c r="B362" s="22" t="s">
        <v>273</v>
      </c>
      <c r="C362" s="22" t="s">
        <v>571</v>
      </c>
      <c r="D362" s="17" t="s">
        <v>49</v>
      </c>
      <c r="E362" s="23" t="s">
        <v>568</v>
      </c>
      <c r="F362" s="24" t="s">
        <v>213</v>
      </c>
      <c r="G362" s="25">
        <v>194.4</v>
      </c>
      <c r="H362" s="48"/>
      <c r="I362" s="25">
        <f>ROUND(ROUND(H362,1)*ROUND(G362,1),1)</f>
        <v>0</v>
      </c>
      <c r="O362">
        <f>(I362*21)/100</f>
        <v>0</v>
      </c>
      <c r="P362" t="s">
        <v>27</v>
      </c>
    </row>
    <row r="363" spans="1:16" ht="25.5" x14ac:dyDescent="0.2">
      <c r="A363" s="26" t="s">
        <v>52</v>
      </c>
      <c r="E363" s="27" t="s">
        <v>572</v>
      </c>
      <c r="H363" s="49"/>
    </row>
    <row r="364" spans="1:16" x14ac:dyDescent="0.2">
      <c r="A364" s="28" t="s">
        <v>54</v>
      </c>
      <c r="E364" s="29" t="s">
        <v>49</v>
      </c>
      <c r="H364" s="49"/>
    </row>
  </sheetData>
  <sheetProtection algorithmName="SHA-512" hashValue="DUINT692Bc8IWZhRNc3AbCDWiM7Xx744QACvaznmxJW0xjcJ6yRQkaulpdTbE2+itP/aRI3y3Ca+MR9xO8Ou9A==" saltValue="OTLzogkPkhBHHRT14rWiuQ==" spinCount="100000" sheet="1" objects="1" scenarios="1"/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271"/>
  <sheetViews>
    <sheetView topLeftCell="B1" zoomScaleNormal="100" workbookViewId="0">
      <pane ySplit="9" topLeftCell="A10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0+O10+O107+O114+O121+O140+O144+O223</f>
        <v>0</v>
      </c>
      <c r="P2" t="s">
        <v>26</v>
      </c>
    </row>
    <row r="3" spans="1:18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784</v>
      </c>
      <c r="I3" s="31">
        <f>0+I10+I107+I114+I121+I140+I144+I223</f>
        <v>0</v>
      </c>
      <c r="O3" t="s">
        <v>22</v>
      </c>
      <c r="P3" t="s">
        <v>25</v>
      </c>
    </row>
    <row r="4" spans="1:18" ht="15" customHeight="1" x14ac:dyDescent="0.2">
      <c r="A4" t="s">
        <v>16</v>
      </c>
      <c r="B4" s="10" t="s">
        <v>17</v>
      </c>
      <c r="C4" s="43" t="s">
        <v>18</v>
      </c>
      <c r="D4" s="38"/>
      <c r="E4" s="11" t="s">
        <v>19</v>
      </c>
      <c r="F4" s="1"/>
      <c r="G4" s="1"/>
      <c r="H4" s="9"/>
      <c r="I4" s="9"/>
      <c r="O4" t="s">
        <v>23</v>
      </c>
      <c r="P4" t="s">
        <v>25</v>
      </c>
    </row>
    <row r="5" spans="1:18" ht="12.75" customHeight="1" x14ac:dyDescent="0.2">
      <c r="A5" t="s">
        <v>20</v>
      </c>
      <c r="B5" s="10" t="s">
        <v>17</v>
      </c>
      <c r="C5" s="43" t="s">
        <v>103</v>
      </c>
      <c r="D5" s="38"/>
      <c r="E5" s="11" t="s">
        <v>104</v>
      </c>
      <c r="F5" s="1"/>
      <c r="G5" s="1"/>
      <c r="H5" s="1"/>
      <c r="I5" s="1"/>
      <c r="O5" t="s">
        <v>24</v>
      </c>
      <c r="P5" t="s">
        <v>27</v>
      </c>
    </row>
    <row r="6" spans="1:18" ht="12.75" customHeight="1" x14ac:dyDescent="0.2">
      <c r="A6" t="s">
        <v>105</v>
      </c>
      <c r="B6" s="13" t="s">
        <v>21</v>
      </c>
      <c r="C6" s="44" t="s">
        <v>784</v>
      </c>
      <c r="D6" s="45"/>
      <c r="E6" s="14" t="s">
        <v>785</v>
      </c>
      <c r="F6" s="5"/>
      <c r="G6" s="5"/>
      <c r="H6" s="5"/>
      <c r="I6" s="5"/>
    </row>
    <row r="7" spans="1:18" ht="12.75" customHeight="1" x14ac:dyDescent="0.2">
      <c r="A7" s="42" t="s">
        <v>29</v>
      </c>
      <c r="B7" s="42" t="s">
        <v>31</v>
      </c>
      <c r="C7" s="42" t="s">
        <v>32</v>
      </c>
      <c r="D7" s="42" t="s">
        <v>33</v>
      </c>
      <c r="E7" s="42" t="s">
        <v>34</v>
      </c>
      <c r="F7" s="42" t="s">
        <v>36</v>
      </c>
      <c r="G7" s="42" t="s">
        <v>38</v>
      </c>
      <c r="H7" s="42" t="s">
        <v>40</v>
      </c>
      <c r="I7" s="42"/>
    </row>
    <row r="8" spans="1:18" ht="12.75" customHeight="1" x14ac:dyDescent="0.2">
      <c r="A8" s="42"/>
      <c r="B8" s="42"/>
      <c r="C8" s="42"/>
      <c r="D8" s="42"/>
      <c r="E8" s="42"/>
      <c r="F8" s="42"/>
      <c r="G8" s="42"/>
      <c r="H8" s="12" t="s">
        <v>41</v>
      </c>
      <c r="I8" s="12" t="s">
        <v>43</v>
      </c>
    </row>
    <row r="9" spans="1:18" ht="12.75" customHeight="1" x14ac:dyDescent="0.2">
      <c r="A9" s="12" t="s">
        <v>30</v>
      </c>
      <c r="B9" s="12" t="s">
        <v>25</v>
      </c>
      <c r="C9" s="12" t="s">
        <v>27</v>
      </c>
      <c r="D9" s="12" t="s">
        <v>26</v>
      </c>
      <c r="E9" s="12" t="s">
        <v>35</v>
      </c>
      <c r="F9" s="12" t="s">
        <v>37</v>
      </c>
      <c r="G9" s="12" t="s">
        <v>39</v>
      </c>
      <c r="H9" s="12" t="s">
        <v>42</v>
      </c>
      <c r="I9" s="12" t="s">
        <v>44</v>
      </c>
    </row>
    <row r="10" spans="1:18" ht="12.75" customHeight="1" x14ac:dyDescent="0.2">
      <c r="A10" s="18" t="s">
        <v>45</v>
      </c>
      <c r="B10" s="18"/>
      <c r="C10" s="19" t="s">
        <v>25</v>
      </c>
      <c r="D10" s="18"/>
      <c r="E10" s="20" t="s">
        <v>99</v>
      </c>
      <c r="F10" s="18"/>
      <c r="G10" s="18"/>
      <c r="H10" s="47"/>
      <c r="I10" s="21">
        <f>0+Q10</f>
        <v>0</v>
      </c>
      <c r="O10">
        <f>0+R10</f>
        <v>0</v>
      </c>
      <c r="Q10">
        <f>0+I11+I14+I17+I20+I23+I26+I29+I32+I35+I38+I41+I44+I47+I50+I53+I56+I59+I62+I65+I68+I71+I74+I77+I80+I83+I86+I89+I92+I95+I98+I101+I104</f>
        <v>0</v>
      </c>
      <c r="R10">
        <f>0+O11+O14+O17+O20+O23+O26+O29+O32+O35+O38+O41+O44+O47+O50+O53+O56+O59+O62+O65+O68+O71+O74+O77+O80+O83+O86+O89+O92+O95+O98+O101+O104</f>
        <v>0</v>
      </c>
    </row>
    <row r="11" spans="1:18" x14ac:dyDescent="0.2">
      <c r="A11" s="17" t="s">
        <v>47</v>
      </c>
      <c r="B11" s="22" t="s">
        <v>25</v>
      </c>
      <c r="C11" s="22" t="s">
        <v>583</v>
      </c>
      <c r="D11" s="17" t="s">
        <v>18</v>
      </c>
      <c r="E11" s="23" t="s">
        <v>584</v>
      </c>
      <c r="F11" s="24" t="s">
        <v>110</v>
      </c>
      <c r="G11" s="25">
        <v>32.200000000000003</v>
      </c>
      <c r="H11" s="48"/>
      <c r="I11" s="25">
        <f>ROUND(ROUND(H11,1)*ROUND(G11,1),1)</f>
        <v>0</v>
      </c>
      <c r="O11">
        <f>(I11*21)/100</f>
        <v>0</v>
      </c>
      <c r="P11" t="s">
        <v>27</v>
      </c>
    </row>
    <row r="12" spans="1:18" ht="25.5" x14ac:dyDescent="0.2">
      <c r="A12" s="26" t="s">
        <v>52</v>
      </c>
      <c r="E12" s="27" t="s">
        <v>126</v>
      </c>
      <c r="H12" s="49"/>
    </row>
    <row r="13" spans="1:18" x14ac:dyDescent="0.2">
      <c r="A13" s="30" t="s">
        <v>54</v>
      </c>
      <c r="E13" s="29" t="s">
        <v>786</v>
      </c>
      <c r="H13" s="49"/>
    </row>
    <row r="14" spans="1:18" x14ac:dyDescent="0.2">
      <c r="A14" s="17" t="s">
        <v>47</v>
      </c>
      <c r="B14" s="22" t="s">
        <v>27</v>
      </c>
      <c r="C14" s="22" t="s">
        <v>583</v>
      </c>
      <c r="D14" s="17" t="s">
        <v>199</v>
      </c>
      <c r="E14" s="23" t="s">
        <v>584</v>
      </c>
      <c r="F14" s="24" t="s">
        <v>110</v>
      </c>
      <c r="G14" s="25">
        <v>1.5</v>
      </c>
      <c r="H14" s="48"/>
      <c r="I14" s="25">
        <f>ROUND(ROUND(H14,1)*ROUND(G14,1),1)</f>
        <v>0</v>
      </c>
      <c r="O14">
        <f>(I14*21)/100</f>
        <v>0</v>
      </c>
      <c r="P14" t="s">
        <v>27</v>
      </c>
    </row>
    <row r="15" spans="1:18" ht="25.5" x14ac:dyDescent="0.2">
      <c r="A15" s="26" t="s">
        <v>52</v>
      </c>
      <c r="E15" s="27" t="s">
        <v>585</v>
      </c>
      <c r="H15" s="49"/>
    </row>
    <row r="16" spans="1:18" x14ac:dyDescent="0.2">
      <c r="A16" s="30" t="s">
        <v>54</v>
      </c>
      <c r="E16" s="29" t="s">
        <v>787</v>
      </c>
      <c r="H16" s="49"/>
    </row>
    <row r="17" spans="1:16" x14ac:dyDescent="0.2">
      <c r="A17" s="17" t="s">
        <v>47</v>
      </c>
      <c r="B17" s="22" t="s">
        <v>26</v>
      </c>
      <c r="C17" s="22" t="s">
        <v>656</v>
      </c>
      <c r="D17" s="17" t="s">
        <v>49</v>
      </c>
      <c r="E17" s="23" t="s">
        <v>657</v>
      </c>
      <c r="F17" s="24" t="s">
        <v>110</v>
      </c>
      <c r="G17" s="25">
        <v>32.200000000000003</v>
      </c>
      <c r="H17" s="48"/>
      <c r="I17" s="25">
        <f>ROUND(ROUND(H17,1)*ROUND(G17,1),1)</f>
        <v>0</v>
      </c>
      <c r="O17">
        <f>(I17*21)/100</f>
        <v>0</v>
      </c>
      <c r="P17" t="s">
        <v>27</v>
      </c>
    </row>
    <row r="18" spans="1:16" ht="38.25" x14ac:dyDescent="0.2">
      <c r="A18" s="26" t="s">
        <v>52</v>
      </c>
      <c r="E18" s="27" t="s">
        <v>788</v>
      </c>
      <c r="H18" s="49"/>
    </row>
    <row r="19" spans="1:16" x14ac:dyDescent="0.2">
      <c r="A19" s="30" t="s">
        <v>54</v>
      </c>
      <c r="E19" s="29" t="s">
        <v>786</v>
      </c>
      <c r="H19" s="49"/>
    </row>
    <row r="20" spans="1:16" ht="25.5" x14ac:dyDescent="0.2">
      <c r="A20" s="17" t="s">
        <v>47</v>
      </c>
      <c r="B20" s="22" t="s">
        <v>35</v>
      </c>
      <c r="C20" s="22" t="s">
        <v>132</v>
      </c>
      <c r="D20" s="17" t="s">
        <v>49</v>
      </c>
      <c r="E20" s="23" t="s">
        <v>133</v>
      </c>
      <c r="F20" s="24" t="s">
        <v>110</v>
      </c>
      <c r="G20" s="25">
        <v>49.7</v>
      </c>
      <c r="H20" s="48"/>
      <c r="I20" s="25">
        <f>ROUND(ROUND(H20,1)*ROUND(G20,1),1)</f>
        <v>0</v>
      </c>
      <c r="O20">
        <f>(I20*21)/100</f>
        <v>0</v>
      </c>
      <c r="P20" t="s">
        <v>27</v>
      </c>
    </row>
    <row r="21" spans="1:16" ht="25.5" x14ac:dyDescent="0.2">
      <c r="A21" s="26" t="s">
        <v>52</v>
      </c>
      <c r="E21" s="27" t="s">
        <v>126</v>
      </c>
      <c r="H21" s="49"/>
    </row>
    <row r="22" spans="1:16" x14ac:dyDescent="0.2">
      <c r="A22" s="30" t="s">
        <v>54</v>
      </c>
      <c r="E22" s="29" t="s">
        <v>789</v>
      </c>
      <c r="H22" s="49"/>
    </row>
    <row r="23" spans="1:16" x14ac:dyDescent="0.2">
      <c r="A23" s="17" t="s">
        <v>47</v>
      </c>
      <c r="B23" s="22" t="s">
        <v>37</v>
      </c>
      <c r="C23" s="22" t="s">
        <v>138</v>
      </c>
      <c r="D23" s="17" t="s">
        <v>49</v>
      </c>
      <c r="E23" s="23" t="s">
        <v>139</v>
      </c>
      <c r="F23" s="24" t="s">
        <v>140</v>
      </c>
      <c r="G23" s="25">
        <v>1.5</v>
      </c>
      <c r="H23" s="48"/>
      <c r="I23" s="25">
        <f>ROUND(ROUND(H23,1)*ROUND(G23,1),1)</f>
        <v>0</v>
      </c>
      <c r="O23">
        <f>(I23*21)/100</f>
        <v>0</v>
      </c>
      <c r="P23" t="s">
        <v>27</v>
      </c>
    </row>
    <row r="24" spans="1:16" ht="25.5" x14ac:dyDescent="0.2">
      <c r="A24" s="26" t="s">
        <v>52</v>
      </c>
      <c r="E24" s="27" t="s">
        <v>724</v>
      </c>
      <c r="H24" s="49"/>
    </row>
    <row r="25" spans="1:16" x14ac:dyDescent="0.2">
      <c r="A25" s="30" t="s">
        <v>54</v>
      </c>
      <c r="E25" s="29" t="s">
        <v>49</v>
      </c>
      <c r="H25" s="49"/>
    </row>
    <row r="26" spans="1:16" ht="25.5" x14ac:dyDescent="0.2">
      <c r="A26" s="17" t="s">
        <v>47</v>
      </c>
      <c r="B26" s="22" t="s">
        <v>39</v>
      </c>
      <c r="C26" s="22" t="s">
        <v>725</v>
      </c>
      <c r="D26" s="17" t="s">
        <v>49</v>
      </c>
      <c r="E26" s="23" t="s">
        <v>726</v>
      </c>
      <c r="F26" s="24" t="s">
        <v>159</v>
      </c>
      <c r="G26" s="25">
        <v>0.4</v>
      </c>
      <c r="H26" s="48"/>
      <c r="I26" s="25">
        <f>ROUND(ROUND(H26,1)*ROUND(G26,1),1)</f>
        <v>0</v>
      </c>
      <c r="O26">
        <f>(I26*21)/100</f>
        <v>0</v>
      </c>
      <c r="P26" t="s">
        <v>27</v>
      </c>
    </row>
    <row r="27" spans="1:16" ht="38.25" x14ac:dyDescent="0.2">
      <c r="A27" s="26" t="s">
        <v>52</v>
      </c>
      <c r="E27" s="27" t="s">
        <v>727</v>
      </c>
      <c r="H27" s="49"/>
    </row>
    <row r="28" spans="1:16" x14ac:dyDescent="0.2">
      <c r="A28" s="30" t="s">
        <v>54</v>
      </c>
      <c r="E28" s="29" t="s">
        <v>728</v>
      </c>
      <c r="H28" s="49"/>
    </row>
    <row r="29" spans="1:16" x14ac:dyDescent="0.2">
      <c r="A29" s="17" t="s">
        <v>47</v>
      </c>
      <c r="B29" s="22" t="s">
        <v>66</v>
      </c>
      <c r="C29" s="22" t="s">
        <v>146</v>
      </c>
      <c r="D29" s="17" t="s">
        <v>49</v>
      </c>
      <c r="E29" s="23" t="s">
        <v>147</v>
      </c>
      <c r="F29" s="24" t="s">
        <v>148</v>
      </c>
      <c r="G29" s="25">
        <v>10</v>
      </c>
      <c r="H29" s="48"/>
      <c r="I29" s="25">
        <f>ROUND(ROUND(H29,1)*ROUND(G29,1),1)</f>
        <v>0</v>
      </c>
      <c r="O29">
        <f>(I29*21)/100</f>
        <v>0</v>
      </c>
      <c r="P29" t="s">
        <v>27</v>
      </c>
    </row>
    <row r="30" spans="1:16" x14ac:dyDescent="0.2">
      <c r="A30" s="26" t="s">
        <v>52</v>
      </c>
      <c r="E30" s="27" t="s">
        <v>149</v>
      </c>
      <c r="H30" s="49"/>
    </row>
    <row r="31" spans="1:16" x14ac:dyDescent="0.2">
      <c r="A31" s="30" t="s">
        <v>54</v>
      </c>
      <c r="E31" s="29" t="s">
        <v>49</v>
      </c>
      <c r="H31" s="49"/>
    </row>
    <row r="32" spans="1:16" x14ac:dyDescent="0.2">
      <c r="A32" s="17" t="s">
        <v>47</v>
      </c>
      <c r="B32" s="22" t="s">
        <v>69</v>
      </c>
      <c r="C32" s="22" t="s">
        <v>150</v>
      </c>
      <c r="D32" s="17" t="s">
        <v>49</v>
      </c>
      <c r="E32" s="23" t="s">
        <v>151</v>
      </c>
      <c r="F32" s="24" t="s">
        <v>152</v>
      </c>
      <c r="G32" s="25">
        <v>10</v>
      </c>
      <c r="H32" s="48"/>
      <c r="I32" s="25">
        <f>ROUND(ROUND(H32,1)*ROUND(G32,1),1)</f>
        <v>0</v>
      </c>
      <c r="O32">
        <f>(I32*21)/100</f>
        <v>0</v>
      </c>
      <c r="P32" t="s">
        <v>27</v>
      </c>
    </row>
    <row r="33" spans="1:16" x14ac:dyDescent="0.2">
      <c r="A33" s="26" t="s">
        <v>52</v>
      </c>
      <c r="E33" s="27" t="s">
        <v>149</v>
      </c>
      <c r="H33" s="49"/>
    </row>
    <row r="34" spans="1:16" x14ac:dyDescent="0.2">
      <c r="A34" s="30" t="s">
        <v>54</v>
      </c>
      <c r="E34" s="29" t="s">
        <v>49</v>
      </c>
      <c r="H34" s="49"/>
    </row>
    <row r="35" spans="1:16" x14ac:dyDescent="0.2">
      <c r="A35" s="17" t="s">
        <v>47</v>
      </c>
      <c r="B35" s="22" t="s">
        <v>42</v>
      </c>
      <c r="C35" s="22" t="s">
        <v>157</v>
      </c>
      <c r="D35" s="17" t="s">
        <v>49</v>
      </c>
      <c r="E35" s="23" t="s">
        <v>158</v>
      </c>
      <c r="F35" s="24" t="s">
        <v>159</v>
      </c>
      <c r="G35" s="25">
        <v>6.2</v>
      </c>
      <c r="H35" s="48"/>
      <c r="I35" s="25">
        <f>ROUND(ROUND(H35,1)*ROUND(G35,1),1)</f>
        <v>0</v>
      </c>
      <c r="O35">
        <f>(I35*21)/100</f>
        <v>0</v>
      </c>
      <c r="P35" t="s">
        <v>27</v>
      </c>
    </row>
    <row r="36" spans="1:16" x14ac:dyDescent="0.2">
      <c r="A36" s="26" t="s">
        <v>52</v>
      </c>
      <c r="E36" s="27" t="s">
        <v>160</v>
      </c>
      <c r="H36" s="49"/>
    </row>
    <row r="37" spans="1:16" x14ac:dyDescent="0.2">
      <c r="A37" s="30" t="s">
        <v>54</v>
      </c>
      <c r="E37" s="29" t="s">
        <v>49</v>
      </c>
      <c r="H37" s="49"/>
    </row>
    <row r="38" spans="1:16" x14ac:dyDescent="0.2">
      <c r="A38" s="17" t="s">
        <v>47</v>
      </c>
      <c r="B38" s="22" t="s">
        <v>44</v>
      </c>
      <c r="C38" s="22" t="s">
        <v>660</v>
      </c>
      <c r="D38" s="17" t="s">
        <v>49</v>
      </c>
      <c r="E38" s="23" t="s">
        <v>661</v>
      </c>
      <c r="F38" s="24" t="s">
        <v>159</v>
      </c>
      <c r="G38" s="25">
        <v>90</v>
      </c>
      <c r="H38" s="48"/>
      <c r="I38" s="25">
        <f>ROUND(ROUND(H38,1)*ROUND(G38,1),1)</f>
        <v>0</v>
      </c>
      <c r="O38">
        <f>(I38*21)/100</f>
        <v>0</v>
      </c>
      <c r="P38" t="s">
        <v>27</v>
      </c>
    </row>
    <row r="39" spans="1:16" ht="25.5" x14ac:dyDescent="0.2">
      <c r="A39" s="26" t="s">
        <v>52</v>
      </c>
      <c r="E39" s="27" t="s">
        <v>167</v>
      </c>
      <c r="H39" s="49"/>
    </row>
    <row r="40" spans="1:16" x14ac:dyDescent="0.2">
      <c r="A40" s="30" t="s">
        <v>54</v>
      </c>
      <c r="E40" s="29" t="s">
        <v>49</v>
      </c>
      <c r="H40" s="49"/>
    </row>
    <row r="41" spans="1:16" x14ac:dyDescent="0.2">
      <c r="A41" s="17" t="s">
        <v>47</v>
      </c>
      <c r="B41" s="22" t="s">
        <v>76</v>
      </c>
      <c r="C41" s="22" t="s">
        <v>168</v>
      </c>
      <c r="D41" s="17" t="s">
        <v>49</v>
      </c>
      <c r="E41" s="23" t="s">
        <v>169</v>
      </c>
      <c r="F41" s="24" t="s">
        <v>159</v>
      </c>
      <c r="G41" s="25">
        <v>90</v>
      </c>
      <c r="H41" s="48"/>
      <c r="I41" s="25">
        <f>ROUND(ROUND(H41,1)*ROUND(G41,1),1)</f>
        <v>0</v>
      </c>
      <c r="O41">
        <f>(I41*21)/100</f>
        <v>0</v>
      </c>
      <c r="P41" t="s">
        <v>27</v>
      </c>
    </row>
    <row r="42" spans="1:16" x14ac:dyDescent="0.2">
      <c r="A42" s="26" t="s">
        <v>52</v>
      </c>
      <c r="E42" s="27" t="s">
        <v>160</v>
      </c>
      <c r="H42" s="49"/>
    </row>
    <row r="43" spans="1:16" x14ac:dyDescent="0.2">
      <c r="A43" s="30" t="s">
        <v>54</v>
      </c>
      <c r="E43" s="29" t="s">
        <v>49</v>
      </c>
      <c r="H43" s="49"/>
    </row>
    <row r="44" spans="1:16" x14ac:dyDescent="0.2">
      <c r="A44" s="17" t="s">
        <v>47</v>
      </c>
      <c r="B44" s="22" t="s">
        <v>79</v>
      </c>
      <c r="C44" s="22" t="s">
        <v>170</v>
      </c>
      <c r="D44" s="17" t="s">
        <v>49</v>
      </c>
      <c r="E44" s="23" t="s">
        <v>171</v>
      </c>
      <c r="F44" s="24" t="s">
        <v>159</v>
      </c>
      <c r="G44" s="25">
        <v>1</v>
      </c>
      <c r="H44" s="48"/>
      <c r="I44" s="25">
        <f>ROUND(ROUND(H44,1)*ROUND(G44,1),1)</f>
        <v>0</v>
      </c>
      <c r="O44">
        <f>(I44*21)/100</f>
        <v>0</v>
      </c>
      <c r="P44" t="s">
        <v>27</v>
      </c>
    </row>
    <row r="45" spans="1:16" x14ac:dyDescent="0.2">
      <c r="A45" s="26" t="s">
        <v>52</v>
      </c>
      <c r="E45" s="27" t="s">
        <v>172</v>
      </c>
      <c r="H45" s="49"/>
    </row>
    <row r="46" spans="1:16" x14ac:dyDescent="0.2">
      <c r="A46" s="30" t="s">
        <v>54</v>
      </c>
      <c r="E46" s="29" t="s">
        <v>790</v>
      </c>
      <c r="H46" s="49"/>
    </row>
    <row r="47" spans="1:16" x14ac:dyDescent="0.2">
      <c r="A47" s="17" t="s">
        <v>47</v>
      </c>
      <c r="B47" s="22" t="s">
        <v>82</v>
      </c>
      <c r="C47" s="22" t="s">
        <v>598</v>
      </c>
      <c r="D47" s="17" t="s">
        <v>49</v>
      </c>
      <c r="E47" s="23" t="s">
        <v>599</v>
      </c>
      <c r="F47" s="24" t="s">
        <v>159</v>
      </c>
      <c r="G47" s="25">
        <v>3.4</v>
      </c>
      <c r="H47" s="48"/>
      <c r="I47" s="25">
        <f>ROUND(ROUND(H47,1)*ROUND(G47,1),1)</f>
        <v>0</v>
      </c>
      <c r="O47">
        <f>(I47*21)/100</f>
        <v>0</v>
      </c>
      <c r="P47" t="s">
        <v>27</v>
      </c>
    </row>
    <row r="48" spans="1:16" ht="25.5" x14ac:dyDescent="0.2">
      <c r="A48" s="26" t="s">
        <v>52</v>
      </c>
      <c r="E48" s="27" t="s">
        <v>167</v>
      </c>
      <c r="H48" s="49"/>
    </row>
    <row r="49" spans="1:16" x14ac:dyDescent="0.2">
      <c r="A49" s="30" t="s">
        <v>54</v>
      </c>
      <c r="E49" s="29" t="s">
        <v>49</v>
      </c>
      <c r="H49" s="49"/>
    </row>
    <row r="50" spans="1:16" x14ac:dyDescent="0.2">
      <c r="A50" s="17" t="s">
        <v>47</v>
      </c>
      <c r="B50" s="22" t="s">
        <v>85</v>
      </c>
      <c r="C50" s="22" t="s">
        <v>177</v>
      </c>
      <c r="D50" s="17" t="s">
        <v>49</v>
      </c>
      <c r="E50" s="23" t="s">
        <v>178</v>
      </c>
      <c r="F50" s="24" t="s">
        <v>159</v>
      </c>
      <c r="G50" s="25">
        <v>4.4000000000000004</v>
      </c>
      <c r="H50" s="48"/>
      <c r="I50" s="25">
        <f>ROUND(ROUND(H50,1)*ROUND(G50,1),1)</f>
        <v>0</v>
      </c>
      <c r="O50">
        <f>(I50*21)/100</f>
        <v>0</v>
      </c>
      <c r="P50" t="s">
        <v>27</v>
      </c>
    </row>
    <row r="51" spans="1:16" x14ac:dyDescent="0.2">
      <c r="A51" s="26" t="s">
        <v>52</v>
      </c>
      <c r="E51" s="27" t="s">
        <v>179</v>
      </c>
      <c r="H51" s="49"/>
    </row>
    <row r="52" spans="1:16" x14ac:dyDescent="0.2">
      <c r="A52" s="30" t="s">
        <v>54</v>
      </c>
      <c r="E52" s="29" t="s">
        <v>791</v>
      </c>
      <c r="H52" s="49"/>
    </row>
    <row r="53" spans="1:16" x14ac:dyDescent="0.2">
      <c r="A53" s="17" t="s">
        <v>47</v>
      </c>
      <c r="B53" s="22" t="s">
        <v>88</v>
      </c>
      <c r="C53" s="22" t="s">
        <v>182</v>
      </c>
      <c r="D53" s="17" t="s">
        <v>49</v>
      </c>
      <c r="E53" s="23" t="s">
        <v>183</v>
      </c>
      <c r="F53" s="24" t="s">
        <v>110</v>
      </c>
      <c r="G53" s="25">
        <v>139.6</v>
      </c>
      <c r="H53" s="48"/>
      <c r="I53" s="25">
        <f>ROUND(ROUND(H53,1)*ROUND(G53,1),1)</f>
        <v>0</v>
      </c>
      <c r="O53">
        <f>(I53*21)/100</f>
        <v>0</v>
      </c>
      <c r="P53" t="s">
        <v>27</v>
      </c>
    </row>
    <row r="54" spans="1:16" ht="25.5" x14ac:dyDescent="0.2">
      <c r="A54" s="26" t="s">
        <v>52</v>
      </c>
      <c r="E54" s="27" t="s">
        <v>184</v>
      </c>
      <c r="H54" s="49"/>
    </row>
    <row r="55" spans="1:16" x14ac:dyDescent="0.2">
      <c r="A55" s="30" t="s">
        <v>54</v>
      </c>
      <c r="E55" s="29" t="s">
        <v>49</v>
      </c>
      <c r="H55" s="49"/>
    </row>
    <row r="56" spans="1:16" x14ac:dyDescent="0.2">
      <c r="A56" s="17" t="s">
        <v>47</v>
      </c>
      <c r="B56" s="22" t="s">
        <v>91</v>
      </c>
      <c r="C56" s="22" t="s">
        <v>186</v>
      </c>
      <c r="D56" s="17" t="s">
        <v>49</v>
      </c>
      <c r="E56" s="23" t="s">
        <v>187</v>
      </c>
      <c r="F56" s="24" t="s">
        <v>110</v>
      </c>
      <c r="G56" s="25">
        <v>139.6</v>
      </c>
      <c r="H56" s="48"/>
      <c r="I56" s="25">
        <f>ROUND(ROUND(H56,1)*ROUND(G56,1),1)</f>
        <v>0</v>
      </c>
      <c r="O56">
        <f>(I56*21)/100</f>
        <v>0</v>
      </c>
      <c r="P56" t="s">
        <v>27</v>
      </c>
    </row>
    <row r="57" spans="1:16" ht="25.5" x14ac:dyDescent="0.2">
      <c r="A57" s="26" t="s">
        <v>52</v>
      </c>
      <c r="E57" s="27" t="s">
        <v>184</v>
      </c>
      <c r="H57" s="49"/>
    </row>
    <row r="58" spans="1:16" x14ac:dyDescent="0.2">
      <c r="A58" s="30" t="s">
        <v>54</v>
      </c>
      <c r="E58" s="29" t="s">
        <v>49</v>
      </c>
      <c r="H58" s="49"/>
    </row>
    <row r="59" spans="1:16" x14ac:dyDescent="0.2">
      <c r="A59" s="17" t="s">
        <v>47</v>
      </c>
      <c r="B59" s="22" t="s">
        <v>94</v>
      </c>
      <c r="C59" s="22" t="s">
        <v>189</v>
      </c>
      <c r="D59" s="17" t="s">
        <v>49</v>
      </c>
      <c r="E59" s="23" t="s">
        <v>190</v>
      </c>
      <c r="F59" s="24" t="s">
        <v>159</v>
      </c>
      <c r="G59" s="25">
        <v>94.3</v>
      </c>
      <c r="H59" s="48"/>
      <c r="I59" s="25">
        <f>ROUND(ROUND(H59,1)*ROUND(G59,1),1)</f>
        <v>0</v>
      </c>
      <c r="O59">
        <f>(I59*21)/100</f>
        <v>0</v>
      </c>
      <c r="P59" t="s">
        <v>27</v>
      </c>
    </row>
    <row r="60" spans="1:16" ht="25.5" x14ac:dyDescent="0.2">
      <c r="A60" s="26" t="s">
        <v>52</v>
      </c>
      <c r="E60" s="27" t="s">
        <v>191</v>
      </c>
      <c r="H60" s="49"/>
    </row>
    <row r="61" spans="1:16" x14ac:dyDescent="0.2">
      <c r="A61" s="30" t="s">
        <v>54</v>
      </c>
      <c r="E61" s="29" t="s">
        <v>792</v>
      </c>
      <c r="H61" s="49"/>
    </row>
    <row r="62" spans="1:16" x14ac:dyDescent="0.2">
      <c r="A62" s="17" t="s">
        <v>47</v>
      </c>
      <c r="B62" s="22" t="s">
        <v>97</v>
      </c>
      <c r="C62" s="22" t="s">
        <v>665</v>
      </c>
      <c r="D62" s="17" t="s">
        <v>18</v>
      </c>
      <c r="E62" s="23" t="s">
        <v>666</v>
      </c>
      <c r="F62" s="24" t="s">
        <v>159</v>
      </c>
      <c r="G62" s="25">
        <v>58.9</v>
      </c>
      <c r="H62" s="48"/>
      <c r="I62" s="25">
        <f>ROUND(ROUND(H62,1)*ROUND(G62,1),1)</f>
        <v>0</v>
      </c>
      <c r="O62">
        <f>(I62*21)/100</f>
        <v>0</v>
      </c>
      <c r="P62" t="s">
        <v>27</v>
      </c>
    </row>
    <row r="63" spans="1:16" ht="25.5" x14ac:dyDescent="0.2">
      <c r="A63" s="26" t="s">
        <v>52</v>
      </c>
      <c r="E63" s="27" t="s">
        <v>196</v>
      </c>
      <c r="H63" s="49"/>
    </row>
    <row r="64" spans="1:16" x14ac:dyDescent="0.2">
      <c r="A64" s="30" t="s">
        <v>54</v>
      </c>
      <c r="E64" s="29" t="s">
        <v>793</v>
      </c>
      <c r="H64" s="49"/>
    </row>
    <row r="65" spans="1:16" x14ac:dyDescent="0.2">
      <c r="A65" s="17" t="s">
        <v>47</v>
      </c>
      <c r="B65" s="22" t="s">
        <v>100</v>
      </c>
      <c r="C65" s="22" t="s">
        <v>665</v>
      </c>
      <c r="D65" s="17" t="s">
        <v>199</v>
      </c>
      <c r="E65" s="23" t="s">
        <v>666</v>
      </c>
      <c r="F65" s="24" t="s">
        <v>159</v>
      </c>
      <c r="G65" s="25">
        <v>35.4</v>
      </c>
      <c r="H65" s="48"/>
      <c r="I65" s="25">
        <f>ROUND(ROUND(H65,1)*ROUND(G65,1),1)</f>
        <v>0</v>
      </c>
      <c r="O65">
        <f>(I65*21)/100</f>
        <v>0</v>
      </c>
      <c r="P65" t="s">
        <v>27</v>
      </c>
    </row>
    <row r="66" spans="1:16" ht="25.5" x14ac:dyDescent="0.2">
      <c r="A66" s="26" t="s">
        <v>52</v>
      </c>
      <c r="E66" s="27" t="s">
        <v>200</v>
      </c>
      <c r="H66" s="49"/>
    </row>
    <row r="67" spans="1:16" x14ac:dyDescent="0.2">
      <c r="A67" s="30" t="s">
        <v>54</v>
      </c>
      <c r="E67" s="29" t="s">
        <v>794</v>
      </c>
      <c r="H67" s="49"/>
    </row>
    <row r="68" spans="1:16" x14ac:dyDescent="0.2">
      <c r="A68" s="17" t="s">
        <v>47</v>
      </c>
      <c r="B68" s="22" t="s">
        <v>176</v>
      </c>
      <c r="C68" s="22" t="s">
        <v>203</v>
      </c>
      <c r="D68" s="17" t="s">
        <v>18</v>
      </c>
      <c r="E68" s="23" t="s">
        <v>204</v>
      </c>
      <c r="F68" s="24" t="s">
        <v>159</v>
      </c>
      <c r="G68" s="25">
        <v>108.6</v>
      </c>
      <c r="H68" s="48"/>
      <c r="I68" s="25">
        <f>ROUND(ROUND(H68,1)*ROUND(G68,1),1)</f>
        <v>0</v>
      </c>
      <c r="O68">
        <f>(I68*21)/100</f>
        <v>0</v>
      </c>
      <c r="P68" t="s">
        <v>27</v>
      </c>
    </row>
    <row r="69" spans="1:16" ht="25.5" x14ac:dyDescent="0.2">
      <c r="A69" s="26" t="s">
        <v>52</v>
      </c>
      <c r="E69" s="27" t="s">
        <v>205</v>
      </c>
      <c r="H69" s="49"/>
    </row>
    <row r="70" spans="1:16" x14ac:dyDescent="0.2">
      <c r="A70" s="30" t="s">
        <v>54</v>
      </c>
      <c r="E70" s="29" t="s">
        <v>795</v>
      </c>
      <c r="H70" s="49"/>
    </row>
    <row r="71" spans="1:16" x14ac:dyDescent="0.2">
      <c r="A71" s="17" t="s">
        <v>47</v>
      </c>
      <c r="B71" s="22" t="s">
        <v>181</v>
      </c>
      <c r="C71" s="22" t="s">
        <v>203</v>
      </c>
      <c r="D71" s="17" t="s">
        <v>199</v>
      </c>
      <c r="E71" s="23" t="s">
        <v>204</v>
      </c>
      <c r="F71" s="24" t="s">
        <v>159</v>
      </c>
      <c r="G71" s="25">
        <v>49.7</v>
      </c>
      <c r="H71" s="48"/>
      <c r="I71" s="25">
        <f>ROUND(ROUND(H71,1)*ROUND(G71,1),1)</f>
        <v>0</v>
      </c>
      <c r="O71">
        <f>(I71*21)/100</f>
        <v>0</v>
      </c>
      <c r="P71" t="s">
        <v>27</v>
      </c>
    </row>
    <row r="72" spans="1:16" ht="25.5" x14ac:dyDescent="0.2">
      <c r="A72" s="26" t="s">
        <v>52</v>
      </c>
      <c r="E72" s="27" t="s">
        <v>208</v>
      </c>
      <c r="H72" s="49"/>
    </row>
    <row r="73" spans="1:16" ht="25.5" x14ac:dyDescent="0.2">
      <c r="A73" s="30" t="s">
        <v>54</v>
      </c>
      <c r="E73" s="29" t="s">
        <v>796</v>
      </c>
      <c r="H73" s="49"/>
    </row>
    <row r="74" spans="1:16" x14ac:dyDescent="0.2">
      <c r="A74" s="17" t="s">
        <v>47</v>
      </c>
      <c r="B74" s="22" t="s">
        <v>185</v>
      </c>
      <c r="C74" s="22" t="s">
        <v>211</v>
      </c>
      <c r="D74" s="17" t="s">
        <v>49</v>
      </c>
      <c r="E74" s="23" t="s">
        <v>212</v>
      </c>
      <c r="F74" s="24" t="s">
        <v>213</v>
      </c>
      <c r="G74" s="25">
        <v>70.8</v>
      </c>
      <c r="H74" s="48"/>
      <c r="I74" s="25">
        <f>ROUND(ROUND(H74,1)*ROUND(G74,1),1)</f>
        <v>0</v>
      </c>
      <c r="O74">
        <f>(I74*21)/100</f>
        <v>0</v>
      </c>
      <c r="P74" t="s">
        <v>27</v>
      </c>
    </row>
    <row r="75" spans="1:16" x14ac:dyDescent="0.2">
      <c r="A75" s="26" t="s">
        <v>52</v>
      </c>
      <c r="E75" s="27" t="s">
        <v>214</v>
      </c>
      <c r="H75" s="49"/>
    </row>
    <row r="76" spans="1:16" x14ac:dyDescent="0.2">
      <c r="A76" s="30" t="s">
        <v>54</v>
      </c>
      <c r="E76" s="29" t="s">
        <v>797</v>
      </c>
      <c r="H76" s="49"/>
    </row>
    <row r="77" spans="1:16" x14ac:dyDescent="0.2">
      <c r="A77" s="17" t="s">
        <v>47</v>
      </c>
      <c r="B77" s="22" t="s">
        <v>188</v>
      </c>
      <c r="C77" s="22" t="s">
        <v>217</v>
      </c>
      <c r="D77" s="17" t="s">
        <v>18</v>
      </c>
      <c r="E77" s="23" t="s">
        <v>218</v>
      </c>
      <c r="F77" s="24" t="s">
        <v>159</v>
      </c>
      <c r="G77" s="25">
        <v>37.5</v>
      </c>
      <c r="H77" s="48"/>
      <c r="I77" s="25">
        <f>ROUND(ROUND(H77,1)*ROUND(G77,1),1)</f>
        <v>0</v>
      </c>
      <c r="O77">
        <f>(I77*21)/100</f>
        <v>0</v>
      </c>
      <c r="P77" t="s">
        <v>27</v>
      </c>
    </row>
    <row r="78" spans="1:16" ht="25.5" x14ac:dyDescent="0.2">
      <c r="A78" s="26" t="s">
        <v>52</v>
      </c>
      <c r="E78" s="27" t="s">
        <v>219</v>
      </c>
      <c r="H78" s="49"/>
    </row>
    <row r="79" spans="1:16" x14ac:dyDescent="0.2">
      <c r="A79" s="30" t="s">
        <v>54</v>
      </c>
      <c r="E79" s="29" t="s">
        <v>49</v>
      </c>
      <c r="H79" s="49"/>
    </row>
    <row r="80" spans="1:16" ht="25.5" x14ac:dyDescent="0.2">
      <c r="A80" s="17" t="s">
        <v>47</v>
      </c>
      <c r="B80" s="22" t="s">
        <v>193</v>
      </c>
      <c r="C80" s="22" t="s">
        <v>229</v>
      </c>
      <c r="D80" s="17" t="s">
        <v>18</v>
      </c>
      <c r="E80" s="23" t="s">
        <v>230</v>
      </c>
      <c r="F80" s="24" t="s">
        <v>159</v>
      </c>
      <c r="G80" s="25">
        <v>21.5</v>
      </c>
      <c r="H80" s="48"/>
      <c r="I80" s="25">
        <f>ROUND(ROUND(H80,1)*ROUND(G80,1),1)</f>
        <v>0</v>
      </c>
      <c r="O80">
        <f>(I80*21)/100</f>
        <v>0</v>
      </c>
      <c r="P80" t="s">
        <v>27</v>
      </c>
    </row>
    <row r="81" spans="1:16" ht="25.5" x14ac:dyDescent="0.2">
      <c r="A81" s="26" t="s">
        <v>52</v>
      </c>
      <c r="E81" s="27" t="s">
        <v>231</v>
      </c>
      <c r="H81" s="49"/>
    </row>
    <row r="82" spans="1:16" x14ac:dyDescent="0.2">
      <c r="A82" s="30" t="s">
        <v>54</v>
      </c>
      <c r="E82" s="29" t="s">
        <v>49</v>
      </c>
      <c r="H82" s="49"/>
    </row>
    <row r="83" spans="1:16" x14ac:dyDescent="0.2">
      <c r="A83" s="17" t="s">
        <v>47</v>
      </c>
      <c r="B83" s="22" t="s">
        <v>198</v>
      </c>
      <c r="C83" s="22" t="s">
        <v>238</v>
      </c>
      <c r="D83" s="17" t="s">
        <v>18</v>
      </c>
      <c r="E83" s="23" t="s">
        <v>239</v>
      </c>
      <c r="F83" s="24" t="s">
        <v>159</v>
      </c>
      <c r="G83" s="25">
        <v>17</v>
      </c>
      <c r="H83" s="48"/>
      <c r="I83" s="25">
        <f>ROUND(ROUND(H83,1)*ROUND(G83,1),1)</f>
        <v>0</v>
      </c>
      <c r="O83">
        <f>(I83*21)/100</f>
        <v>0</v>
      </c>
      <c r="P83" t="s">
        <v>27</v>
      </c>
    </row>
    <row r="84" spans="1:16" ht="25.5" x14ac:dyDescent="0.2">
      <c r="A84" s="26" t="s">
        <v>52</v>
      </c>
      <c r="E84" s="27" t="s">
        <v>240</v>
      </c>
      <c r="H84" s="49"/>
    </row>
    <row r="85" spans="1:16" x14ac:dyDescent="0.2">
      <c r="A85" s="30" t="s">
        <v>54</v>
      </c>
      <c r="E85" s="29" t="s">
        <v>49</v>
      </c>
      <c r="H85" s="49"/>
    </row>
    <row r="86" spans="1:16" x14ac:dyDescent="0.2">
      <c r="A86" s="17" t="s">
        <v>222</v>
      </c>
      <c r="B86" s="22" t="s">
        <v>207</v>
      </c>
      <c r="C86" s="22" t="s">
        <v>242</v>
      </c>
      <c r="D86" s="17" t="s">
        <v>49</v>
      </c>
      <c r="E86" s="23" t="s">
        <v>243</v>
      </c>
      <c r="F86" s="24" t="s">
        <v>213</v>
      </c>
      <c r="G86" s="25">
        <v>33.9</v>
      </c>
      <c r="H86" s="48"/>
      <c r="I86" s="25">
        <f>ROUND(ROUND(H86,1)*ROUND(G86,1),1)</f>
        <v>0</v>
      </c>
      <c r="O86">
        <f>(I86*21)/100</f>
        <v>0</v>
      </c>
      <c r="P86" t="s">
        <v>27</v>
      </c>
    </row>
    <row r="87" spans="1:16" x14ac:dyDescent="0.2">
      <c r="A87" s="26" t="s">
        <v>52</v>
      </c>
      <c r="E87" s="27" t="s">
        <v>244</v>
      </c>
      <c r="H87" s="49"/>
    </row>
    <row r="88" spans="1:16" x14ac:dyDescent="0.2">
      <c r="A88" s="30" t="s">
        <v>54</v>
      </c>
      <c r="E88" s="29" t="s">
        <v>798</v>
      </c>
      <c r="H88" s="49"/>
    </row>
    <row r="89" spans="1:16" x14ac:dyDescent="0.2">
      <c r="A89" s="17" t="s">
        <v>47</v>
      </c>
      <c r="B89" s="22" t="s">
        <v>202</v>
      </c>
      <c r="C89" s="22" t="s">
        <v>238</v>
      </c>
      <c r="D89" s="17" t="s">
        <v>199</v>
      </c>
      <c r="E89" s="23" t="s">
        <v>239</v>
      </c>
      <c r="F89" s="24" t="s">
        <v>159</v>
      </c>
      <c r="G89" s="25">
        <v>0.8</v>
      </c>
      <c r="H89" s="48"/>
      <c r="I89" s="25">
        <f>ROUND(ROUND(H89,1)*ROUND(G89,1),1)</f>
        <v>0</v>
      </c>
      <c r="O89">
        <f>(I89*21)/100</f>
        <v>0</v>
      </c>
      <c r="P89" t="s">
        <v>27</v>
      </c>
    </row>
    <row r="90" spans="1:16" x14ac:dyDescent="0.2">
      <c r="A90" s="26" t="s">
        <v>52</v>
      </c>
      <c r="E90" s="27" t="s">
        <v>247</v>
      </c>
      <c r="H90" s="49"/>
    </row>
    <row r="91" spans="1:16" x14ac:dyDescent="0.2">
      <c r="A91" s="30" t="s">
        <v>54</v>
      </c>
      <c r="E91" s="29" t="s">
        <v>799</v>
      </c>
      <c r="H91" s="49"/>
    </row>
    <row r="92" spans="1:16" x14ac:dyDescent="0.2">
      <c r="A92" s="17" t="s">
        <v>222</v>
      </c>
      <c r="B92" s="22" t="s">
        <v>210</v>
      </c>
      <c r="C92" s="22" t="s">
        <v>250</v>
      </c>
      <c r="D92" s="17" t="s">
        <v>49</v>
      </c>
      <c r="E92" s="23" t="s">
        <v>251</v>
      </c>
      <c r="F92" s="24" t="s">
        <v>213</v>
      </c>
      <c r="G92" s="25">
        <v>1.5</v>
      </c>
      <c r="H92" s="48"/>
      <c r="I92" s="25">
        <f>ROUND(ROUND(H92,1)*ROUND(G92,1),1)</f>
        <v>0</v>
      </c>
      <c r="O92">
        <f>(I92*21)/100</f>
        <v>0</v>
      </c>
      <c r="P92" t="s">
        <v>27</v>
      </c>
    </row>
    <row r="93" spans="1:16" x14ac:dyDescent="0.2">
      <c r="A93" s="26" t="s">
        <v>52</v>
      </c>
      <c r="E93" s="27" t="s">
        <v>252</v>
      </c>
      <c r="H93" s="49"/>
    </row>
    <row r="94" spans="1:16" x14ac:dyDescent="0.2">
      <c r="A94" s="30" t="s">
        <v>54</v>
      </c>
      <c r="E94" s="29" t="s">
        <v>800</v>
      </c>
      <c r="H94" s="49"/>
    </row>
    <row r="95" spans="1:16" x14ac:dyDescent="0.2">
      <c r="A95" s="17" t="s">
        <v>47</v>
      </c>
      <c r="B95" s="22" t="s">
        <v>447</v>
      </c>
      <c r="C95" s="22" t="s">
        <v>274</v>
      </c>
      <c r="D95" s="17" t="s">
        <v>49</v>
      </c>
      <c r="E95" s="23" t="s">
        <v>275</v>
      </c>
      <c r="F95" s="24" t="s">
        <v>159</v>
      </c>
      <c r="G95" s="25">
        <v>94.3</v>
      </c>
      <c r="H95" s="48"/>
      <c r="I95" s="25">
        <f>ROUND(ROUND(H95,1)*ROUND(G95,1),1)</f>
        <v>0</v>
      </c>
      <c r="O95">
        <f>(I95*21)/100</f>
        <v>0</v>
      </c>
      <c r="P95" t="s">
        <v>27</v>
      </c>
    </row>
    <row r="96" spans="1:16" ht="38.25" x14ac:dyDescent="0.2">
      <c r="A96" s="26" t="s">
        <v>52</v>
      </c>
      <c r="E96" s="27" t="s">
        <v>276</v>
      </c>
      <c r="H96" s="49"/>
    </row>
    <row r="97" spans="1:18" x14ac:dyDescent="0.2">
      <c r="A97" s="30" t="s">
        <v>54</v>
      </c>
      <c r="E97" s="29" t="s">
        <v>792</v>
      </c>
      <c r="H97" s="49"/>
    </row>
    <row r="98" spans="1:18" x14ac:dyDescent="0.2">
      <c r="A98" s="17" t="s">
        <v>47</v>
      </c>
      <c r="B98" s="22" t="s">
        <v>450</v>
      </c>
      <c r="C98" s="22" t="s">
        <v>279</v>
      </c>
      <c r="D98" s="17" t="s">
        <v>49</v>
      </c>
      <c r="E98" s="23" t="s">
        <v>275</v>
      </c>
      <c r="F98" s="24" t="s">
        <v>159</v>
      </c>
      <c r="G98" s="25">
        <v>58.9</v>
      </c>
      <c r="H98" s="48"/>
      <c r="I98" s="25">
        <f>ROUND(ROUND(H98,1)*ROUND(G98,1),1)</f>
        <v>0</v>
      </c>
      <c r="O98">
        <f>(I98*21)/100</f>
        <v>0</v>
      </c>
      <c r="P98" t="s">
        <v>27</v>
      </c>
    </row>
    <row r="99" spans="1:18" ht="38.25" x14ac:dyDescent="0.2">
      <c r="A99" s="26" t="s">
        <v>52</v>
      </c>
      <c r="E99" s="27" t="s">
        <v>280</v>
      </c>
      <c r="H99" s="49"/>
    </row>
    <row r="100" spans="1:18" x14ac:dyDescent="0.2">
      <c r="A100" s="30" t="s">
        <v>54</v>
      </c>
      <c r="E100" s="29" t="s">
        <v>793</v>
      </c>
      <c r="H100" s="49"/>
    </row>
    <row r="101" spans="1:18" x14ac:dyDescent="0.2">
      <c r="A101" s="17" t="s">
        <v>47</v>
      </c>
      <c r="B101" s="22" t="s">
        <v>454</v>
      </c>
      <c r="C101" s="22" t="s">
        <v>282</v>
      </c>
      <c r="D101" s="17" t="s">
        <v>49</v>
      </c>
      <c r="E101" s="23" t="s">
        <v>275</v>
      </c>
      <c r="F101" s="24" t="s">
        <v>159</v>
      </c>
      <c r="G101" s="25">
        <v>35.4</v>
      </c>
      <c r="H101" s="48"/>
      <c r="I101" s="25">
        <f>ROUND(ROUND(H101,1)*ROUND(G101,1),1)</f>
        <v>0</v>
      </c>
      <c r="O101">
        <f>(I101*21)/100</f>
        <v>0</v>
      </c>
      <c r="P101" t="s">
        <v>27</v>
      </c>
    </row>
    <row r="102" spans="1:18" ht="38.25" x14ac:dyDescent="0.2">
      <c r="A102" s="26" t="s">
        <v>52</v>
      </c>
      <c r="E102" s="27" t="s">
        <v>283</v>
      </c>
      <c r="H102" s="49"/>
    </row>
    <row r="103" spans="1:18" x14ac:dyDescent="0.2">
      <c r="A103" s="30" t="s">
        <v>54</v>
      </c>
      <c r="E103" s="29" t="s">
        <v>794</v>
      </c>
      <c r="H103" s="49"/>
    </row>
    <row r="104" spans="1:18" x14ac:dyDescent="0.2">
      <c r="A104" s="17" t="s">
        <v>47</v>
      </c>
      <c r="B104" s="22" t="s">
        <v>458</v>
      </c>
      <c r="C104" s="22" t="s">
        <v>285</v>
      </c>
      <c r="D104" s="17" t="s">
        <v>49</v>
      </c>
      <c r="E104" s="23" t="s">
        <v>286</v>
      </c>
      <c r="F104" s="24" t="s">
        <v>159</v>
      </c>
      <c r="G104" s="25">
        <v>37.5</v>
      </c>
      <c r="H104" s="48"/>
      <c r="I104" s="25">
        <f>ROUND(ROUND(H104,1)*ROUND(G104,1),1)</f>
        <v>0</v>
      </c>
      <c r="O104">
        <f>(I104*21)/100</f>
        <v>0</v>
      </c>
      <c r="P104" t="s">
        <v>27</v>
      </c>
    </row>
    <row r="105" spans="1:18" ht="25.5" x14ac:dyDescent="0.2">
      <c r="A105" s="26" t="s">
        <v>52</v>
      </c>
      <c r="E105" s="27" t="s">
        <v>287</v>
      </c>
      <c r="H105" s="49"/>
    </row>
    <row r="106" spans="1:18" x14ac:dyDescent="0.2">
      <c r="A106" s="28" t="s">
        <v>54</v>
      </c>
      <c r="E106" s="29" t="s">
        <v>49</v>
      </c>
      <c r="H106" s="49"/>
    </row>
    <row r="107" spans="1:18" ht="12.75" customHeight="1" x14ac:dyDescent="0.2">
      <c r="A107" s="5" t="s">
        <v>45</v>
      </c>
      <c r="B107" s="5"/>
      <c r="C107" s="32" t="s">
        <v>26</v>
      </c>
      <c r="D107" s="5"/>
      <c r="E107" s="20" t="s">
        <v>288</v>
      </c>
      <c r="F107" s="5"/>
      <c r="G107" s="5"/>
      <c r="H107" s="50"/>
      <c r="I107" s="33">
        <f>0+Q107</f>
        <v>0</v>
      </c>
      <c r="O107">
        <f>0+R107</f>
        <v>0</v>
      </c>
      <c r="Q107">
        <f>0+I108+I111</f>
        <v>0</v>
      </c>
      <c r="R107">
        <f>0+O108+O111</f>
        <v>0</v>
      </c>
    </row>
    <row r="108" spans="1:18" x14ac:dyDescent="0.2">
      <c r="A108" s="17" t="s">
        <v>47</v>
      </c>
      <c r="B108" s="22" t="s">
        <v>216</v>
      </c>
      <c r="C108" s="22" t="s">
        <v>290</v>
      </c>
      <c r="D108" s="17" t="s">
        <v>49</v>
      </c>
      <c r="E108" s="23" t="s">
        <v>291</v>
      </c>
      <c r="F108" s="24" t="s">
        <v>140</v>
      </c>
      <c r="G108" s="25">
        <v>30.6</v>
      </c>
      <c r="H108" s="48"/>
      <c r="I108" s="25">
        <f>ROUND(ROUND(H108,1)*ROUND(G108,1),1)</f>
        <v>0</v>
      </c>
      <c r="O108">
        <f>(I108*21)/100</f>
        <v>0</v>
      </c>
      <c r="P108" t="s">
        <v>27</v>
      </c>
    </row>
    <row r="109" spans="1:18" x14ac:dyDescent="0.2">
      <c r="A109" s="26" t="s">
        <v>52</v>
      </c>
      <c r="E109" s="27" t="s">
        <v>292</v>
      </c>
      <c r="H109" s="49"/>
    </row>
    <row r="110" spans="1:18" x14ac:dyDescent="0.2">
      <c r="A110" s="30" t="s">
        <v>54</v>
      </c>
      <c r="E110" s="29" t="s">
        <v>49</v>
      </c>
      <c r="H110" s="49"/>
    </row>
    <row r="111" spans="1:18" x14ac:dyDescent="0.2">
      <c r="A111" s="17" t="s">
        <v>47</v>
      </c>
      <c r="B111" s="22" t="s">
        <v>220</v>
      </c>
      <c r="C111" s="22" t="s">
        <v>294</v>
      </c>
      <c r="D111" s="17" t="s">
        <v>49</v>
      </c>
      <c r="E111" s="23" t="s">
        <v>295</v>
      </c>
      <c r="F111" s="24" t="s">
        <v>140</v>
      </c>
      <c r="G111" s="25">
        <v>30.6</v>
      </c>
      <c r="H111" s="48"/>
      <c r="I111" s="25">
        <f>ROUND(ROUND(H111,1)*ROUND(G111,1),1)</f>
        <v>0</v>
      </c>
      <c r="O111">
        <f>(I111*21)/100</f>
        <v>0</v>
      </c>
      <c r="P111" t="s">
        <v>27</v>
      </c>
    </row>
    <row r="112" spans="1:18" ht="38.25" x14ac:dyDescent="0.2">
      <c r="A112" s="26" t="s">
        <v>52</v>
      </c>
      <c r="E112" s="27" t="s">
        <v>296</v>
      </c>
      <c r="H112" s="49"/>
    </row>
    <row r="113" spans="1:18" x14ac:dyDescent="0.2">
      <c r="A113" s="28" t="s">
        <v>54</v>
      </c>
      <c r="E113" s="29" t="s">
        <v>49</v>
      </c>
      <c r="H113" s="49"/>
    </row>
    <row r="114" spans="1:18" ht="12.75" customHeight="1" x14ac:dyDescent="0.2">
      <c r="A114" s="5" t="s">
        <v>45</v>
      </c>
      <c r="B114" s="5"/>
      <c r="C114" s="32" t="s">
        <v>35</v>
      </c>
      <c r="D114" s="5"/>
      <c r="E114" s="20" t="s">
        <v>297</v>
      </c>
      <c r="F114" s="5"/>
      <c r="G114" s="5"/>
      <c r="H114" s="50"/>
      <c r="I114" s="33">
        <f>0+Q114</f>
        <v>0</v>
      </c>
      <c r="O114">
        <f>0+R114</f>
        <v>0</v>
      </c>
      <c r="Q114">
        <f>0+I115+I118</f>
        <v>0</v>
      </c>
      <c r="R114">
        <f>0+O115+O118</f>
        <v>0</v>
      </c>
    </row>
    <row r="115" spans="1:18" x14ac:dyDescent="0.2">
      <c r="A115" s="17" t="s">
        <v>47</v>
      </c>
      <c r="B115" s="22" t="s">
        <v>223</v>
      </c>
      <c r="C115" s="22" t="s">
        <v>304</v>
      </c>
      <c r="D115" s="17" t="s">
        <v>49</v>
      </c>
      <c r="E115" s="23" t="s">
        <v>305</v>
      </c>
      <c r="F115" s="24" t="s">
        <v>159</v>
      </c>
      <c r="G115" s="25">
        <v>2.5</v>
      </c>
      <c r="H115" s="48"/>
      <c r="I115" s="25">
        <f>ROUND(ROUND(H115,1)*ROUND(G115,1),1)</f>
        <v>0</v>
      </c>
      <c r="O115">
        <f>(I115*21)/100</f>
        <v>0</v>
      </c>
      <c r="P115" t="s">
        <v>27</v>
      </c>
    </row>
    <row r="116" spans="1:18" ht="25.5" x14ac:dyDescent="0.2">
      <c r="A116" s="26" t="s">
        <v>52</v>
      </c>
      <c r="E116" s="27" t="s">
        <v>306</v>
      </c>
      <c r="H116" s="49"/>
    </row>
    <row r="117" spans="1:18" x14ac:dyDescent="0.2">
      <c r="A117" s="30" t="s">
        <v>54</v>
      </c>
      <c r="E117" s="29" t="s">
        <v>49</v>
      </c>
      <c r="H117" s="49"/>
    </row>
    <row r="118" spans="1:18" x14ac:dyDescent="0.2">
      <c r="A118" s="17" t="s">
        <v>47</v>
      </c>
      <c r="B118" s="22" t="s">
        <v>228</v>
      </c>
      <c r="C118" s="22" t="s">
        <v>308</v>
      </c>
      <c r="D118" s="17" t="s">
        <v>49</v>
      </c>
      <c r="E118" s="23" t="s">
        <v>309</v>
      </c>
      <c r="F118" s="24" t="s">
        <v>159</v>
      </c>
      <c r="G118" s="25">
        <v>4</v>
      </c>
      <c r="H118" s="48"/>
      <c r="I118" s="25">
        <f>ROUND(ROUND(H118,1)*ROUND(G118,1),1)</f>
        <v>0</v>
      </c>
      <c r="O118">
        <f>(I118*21)/100</f>
        <v>0</v>
      </c>
      <c r="P118" t="s">
        <v>27</v>
      </c>
    </row>
    <row r="119" spans="1:18" ht="25.5" x14ac:dyDescent="0.2">
      <c r="A119" s="26" t="s">
        <v>52</v>
      </c>
      <c r="E119" s="27" t="s">
        <v>310</v>
      </c>
      <c r="H119" s="49"/>
    </row>
    <row r="120" spans="1:18" x14ac:dyDescent="0.2">
      <c r="A120" s="28" t="s">
        <v>54</v>
      </c>
      <c r="E120" s="29" t="s">
        <v>801</v>
      </c>
      <c r="H120" s="49"/>
    </row>
    <row r="121" spans="1:18" ht="12.75" customHeight="1" x14ac:dyDescent="0.2">
      <c r="A121" s="5" t="s">
        <v>45</v>
      </c>
      <c r="B121" s="5"/>
      <c r="C121" s="32" t="s">
        <v>37</v>
      </c>
      <c r="D121" s="5"/>
      <c r="E121" s="20" t="s">
        <v>312</v>
      </c>
      <c r="F121" s="5"/>
      <c r="G121" s="5"/>
      <c r="H121" s="50"/>
      <c r="I121" s="33">
        <f>0+Q121</f>
        <v>0</v>
      </c>
      <c r="O121">
        <f>0+R121</f>
        <v>0</v>
      </c>
      <c r="Q121">
        <f>0+I122+I125+I128+I131+I134+I137</f>
        <v>0</v>
      </c>
      <c r="R121">
        <f>0+O122+O125+O128+O131+O134+O137</f>
        <v>0</v>
      </c>
    </row>
    <row r="122" spans="1:18" x14ac:dyDescent="0.2">
      <c r="A122" s="17" t="s">
        <v>47</v>
      </c>
      <c r="B122" s="22" t="s">
        <v>232</v>
      </c>
      <c r="C122" s="22" t="s">
        <v>619</v>
      </c>
      <c r="D122" s="17" t="s">
        <v>49</v>
      </c>
      <c r="E122" s="23" t="s">
        <v>620</v>
      </c>
      <c r="F122" s="24" t="s">
        <v>110</v>
      </c>
      <c r="G122" s="25">
        <v>1.5</v>
      </c>
      <c r="H122" s="48"/>
      <c r="I122" s="25">
        <f>ROUND(ROUND(H122,1)*ROUND(G122,1),1)</f>
        <v>0</v>
      </c>
      <c r="O122">
        <f>(I122*21)/100</f>
        <v>0</v>
      </c>
      <c r="P122" t="s">
        <v>27</v>
      </c>
    </row>
    <row r="123" spans="1:18" ht="25.5" x14ac:dyDescent="0.2">
      <c r="A123" s="26" t="s">
        <v>52</v>
      </c>
      <c r="E123" s="27" t="s">
        <v>621</v>
      </c>
      <c r="H123" s="49"/>
    </row>
    <row r="124" spans="1:18" x14ac:dyDescent="0.2">
      <c r="A124" s="30" t="s">
        <v>54</v>
      </c>
      <c r="E124" s="29" t="s">
        <v>802</v>
      </c>
      <c r="H124" s="49"/>
    </row>
    <row r="125" spans="1:18" x14ac:dyDescent="0.2">
      <c r="A125" s="17" t="s">
        <v>47</v>
      </c>
      <c r="B125" s="22" t="s">
        <v>234</v>
      </c>
      <c r="C125" s="22" t="s">
        <v>322</v>
      </c>
      <c r="D125" s="17" t="s">
        <v>49</v>
      </c>
      <c r="E125" s="23" t="s">
        <v>323</v>
      </c>
      <c r="F125" s="24" t="s">
        <v>110</v>
      </c>
      <c r="G125" s="25">
        <v>32.200000000000003</v>
      </c>
      <c r="H125" s="48"/>
      <c r="I125" s="25">
        <f>ROUND(ROUND(H125,1)*ROUND(G125,1),1)</f>
        <v>0</v>
      </c>
      <c r="O125">
        <f>(I125*21)/100</f>
        <v>0</v>
      </c>
      <c r="P125" t="s">
        <v>27</v>
      </c>
    </row>
    <row r="126" spans="1:18" ht="25.5" x14ac:dyDescent="0.2">
      <c r="A126" s="26" t="s">
        <v>52</v>
      </c>
      <c r="E126" s="27" t="s">
        <v>754</v>
      </c>
      <c r="H126" s="49"/>
    </row>
    <row r="127" spans="1:18" x14ac:dyDescent="0.2">
      <c r="A127" s="30" t="s">
        <v>54</v>
      </c>
      <c r="E127" s="29" t="s">
        <v>786</v>
      </c>
      <c r="H127" s="49"/>
    </row>
    <row r="128" spans="1:18" x14ac:dyDescent="0.2">
      <c r="A128" s="17" t="s">
        <v>47</v>
      </c>
      <c r="B128" s="22" t="s">
        <v>237</v>
      </c>
      <c r="C128" s="22" t="s">
        <v>626</v>
      </c>
      <c r="D128" s="17" t="s">
        <v>49</v>
      </c>
      <c r="E128" s="23" t="s">
        <v>627</v>
      </c>
      <c r="F128" s="24" t="s">
        <v>110</v>
      </c>
      <c r="G128" s="25">
        <v>1.5</v>
      </c>
      <c r="H128" s="48"/>
      <c r="I128" s="25">
        <f>ROUND(ROUND(H128,1)*ROUND(G128,1),1)</f>
        <v>0</v>
      </c>
      <c r="O128">
        <f>(I128*21)/100</f>
        <v>0</v>
      </c>
      <c r="P128" t="s">
        <v>27</v>
      </c>
    </row>
    <row r="129" spans="1:18" ht="25.5" x14ac:dyDescent="0.2">
      <c r="A129" s="26" t="s">
        <v>52</v>
      </c>
      <c r="E129" s="27" t="s">
        <v>621</v>
      </c>
      <c r="H129" s="49"/>
    </row>
    <row r="130" spans="1:18" x14ac:dyDescent="0.2">
      <c r="A130" s="30" t="s">
        <v>54</v>
      </c>
      <c r="E130" s="29" t="s">
        <v>802</v>
      </c>
      <c r="H130" s="49"/>
    </row>
    <row r="131" spans="1:18" x14ac:dyDescent="0.2">
      <c r="A131" s="17" t="s">
        <v>47</v>
      </c>
      <c r="B131" s="22" t="s">
        <v>246</v>
      </c>
      <c r="C131" s="22" t="s">
        <v>326</v>
      </c>
      <c r="D131" s="17" t="s">
        <v>49</v>
      </c>
      <c r="E131" s="23" t="s">
        <v>327</v>
      </c>
      <c r="F131" s="24" t="s">
        <v>110</v>
      </c>
      <c r="G131" s="25">
        <v>49.7</v>
      </c>
      <c r="H131" s="48"/>
      <c r="I131" s="25">
        <f>ROUND(ROUND(H131,1)*ROUND(G131,1),1)</f>
        <v>0</v>
      </c>
      <c r="O131">
        <f>(I131*21)/100</f>
        <v>0</v>
      </c>
      <c r="P131" t="s">
        <v>27</v>
      </c>
    </row>
    <row r="132" spans="1:18" ht="25.5" x14ac:dyDescent="0.2">
      <c r="A132" s="26" t="s">
        <v>52</v>
      </c>
      <c r="E132" s="27" t="s">
        <v>803</v>
      </c>
      <c r="H132" s="49"/>
    </row>
    <row r="133" spans="1:18" x14ac:dyDescent="0.2">
      <c r="A133" s="30" t="s">
        <v>54</v>
      </c>
      <c r="E133" s="29" t="s">
        <v>789</v>
      </c>
      <c r="H133" s="49"/>
    </row>
    <row r="134" spans="1:18" ht="25.5" x14ac:dyDescent="0.2">
      <c r="A134" s="17" t="s">
        <v>47</v>
      </c>
      <c r="B134" s="22" t="s">
        <v>241</v>
      </c>
      <c r="C134" s="22" t="s">
        <v>331</v>
      </c>
      <c r="D134" s="17" t="s">
        <v>49</v>
      </c>
      <c r="E134" s="23" t="s">
        <v>332</v>
      </c>
      <c r="F134" s="24" t="s">
        <v>110</v>
      </c>
      <c r="G134" s="25">
        <v>49.7</v>
      </c>
      <c r="H134" s="48"/>
      <c r="I134" s="25">
        <f>ROUND(ROUND(H134,1)*ROUND(G134,1),1)</f>
        <v>0</v>
      </c>
      <c r="O134">
        <f>(I134*21)/100</f>
        <v>0</v>
      </c>
      <c r="P134" t="s">
        <v>27</v>
      </c>
    </row>
    <row r="135" spans="1:18" ht="25.5" x14ac:dyDescent="0.2">
      <c r="A135" s="26" t="s">
        <v>52</v>
      </c>
      <c r="E135" s="27" t="s">
        <v>333</v>
      </c>
      <c r="H135" s="49"/>
    </row>
    <row r="136" spans="1:18" x14ac:dyDescent="0.2">
      <c r="A136" s="30" t="s">
        <v>54</v>
      </c>
      <c r="E136" s="29" t="s">
        <v>789</v>
      </c>
      <c r="H136" s="49"/>
    </row>
    <row r="137" spans="1:18" ht="25.5" x14ac:dyDescent="0.2">
      <c r="A137" s="17" t="s">
        <v>47</v>
      </c>
      <c r="B137" s="22" t="s">
        <v>249</v>
      </c>
      <c r="C137" s="22" t="s">
        <v>345</v>
      </c>
      <c r="D137" s="17" t="s">
        <v>49</v>
      </c>
      <c r="E137" s="23" t="s">
        <v>346</v>
      </c>
      <c r="F137" s="24" t="s">
        <v>110</v>
      </c>
      <c r="G137" s="25">
        <v>32.200000000000003</v>
      </c>
      <c r="H137" s="48"/>
      <c r="I137" s="25">
        <f>ROUND(ROUND(H137,1)*ROUND(G137,1),1)</f>
        <v>0</v>
      </c>
      <c r="O137">
        <f>(I137*21)/100</f>
        <v>0</v>
      </c>
      <c r="P137" t="s">
        <v>27</v>
      </c>
    </row>
    <row r="138" spans="1:18" ht="25.5" x14ac:dyDescent="0.2">
      <c r="A138" s="26" t="s">
        <v>52</v>
      </c>
      <c r="E138" s="27" t="s">
        <v>347</v>
      </c>
      <c r="H138" s="49"/>
    </row>
    <row r="139" spans="1:18" x14ac:dyDescent="0.2">
      <c r="A139" s="28" t="s">
        <v>54</v>
      </c>
      <c r="E139" s="29" t="s">
        <v>786</v>
      </c>
      <c r="H139" s="49"/>
    </row>
    <row r="140" spans="1:18" ht="12.75" customHeight="1" x14ac:dyDescent="0.2">
      <c r="A140" s="5" t="s">
        <v>45</v>
      </c>
      <c r="B140" s="5"/>
      <c r="C140" s="32" t="s">
        <v>66</v>
      </c>
      <c r="D140" s="5"/>
      <c r="E140" s="20" t="s">
        <v>365</v>
      </c>
      <c r="F140" s="5"/>
      <c r="G140" s="5"/>
      <c r="H140" s="50"/>
      <c r="I140" s="33">
        <f>0+Q140</f>
        <v>0</v>
      </c>
      <c r="O140">
        <f>0+R140</f>
        <v>0</v>
      </c>
      <c r="Q140">
        <f>0+I141</f>
        <v>0</v>
      </c>
      <c r="R140">
        <f>0+O141</f>
        <v>0</v>
      </c>
    </row>
    <row r="141" spans="1:18" x14ac:dyDescent="0.2">
      <c r="A141" s="17" t="s">
        <v>47</v>
      </c>
      <c r="B141" s="22" t="s">
        <v>254</v>
      </c>
      <c r="C141" s="22" t="s">
        <v>367</v>
      </c>
      <c r="D141" s="17" t="s">
        <v>49</v>
      </c>
      <c r="E141" s="23" t="s">
        <v>368</v>
      </c>
      <c r="F141" s="24" t="s">
        <v>140</v>
      </c>
      <c r="G141" s="25">
        <v>28.2</v>
      </c>
      <c r="H141" s="48"/>
      <c r="I141" s="25">
        <f>ROUND(ROUND(H141,1)*ROUND(G141,1),1)</f>
        <v>0</v>
      </c>
      <c r="O141">
        <f>(I141*21)/100</f>
        <v>0</v>
      </c>
      <c r="P141" t="s">
        <v>27</v>
      </c>
    </row>
    <row r="142" spans="1:18" x14ac:dyDescent="0.2">
      <c r="A142" s="26" t="s">
        <v>52</v>
      </c>
      <c r="E142" s="27" t="s">
        <v>369</v>
      </c>
      <c r="H142" s="49"/>
    </row>
    <row r="143" spans="1:18" x14ac:dyDescent="0.2">
      <c r="A143" s="28" t="s">
        <v>54</v>
      </c>
      <c r="E143" s="29" t="s">
        <v>804</v>
      </c>
      <c r="H143" s="49"/>
    </row>
    <row r="144" spans="1:18" ht="12.75" customHeight="1" x14ac:dyDescent="0.2">
      <c r="A144" s="5" t="s">
        <v>45</v>
      </c>
      <c r="B144" s="5"/>
      <c r="C144" s="32" t="s">
        <v>69</v>
      </c>
      <c r="D144" s="5"/>
      <c r="E144" s="20" t="s">
        <v>371</v>
      </c>
      <c r="F144" s="5"/>
      <c r="G144" s="5"/>
      <c r="H144" s="50"/>
      <c r="I144" s="33">
        <f>0+Q144</f>
        <v>0</v>
      </c>
      <c r="O144">
        <f>0+R144</f>
        <v>0</v>
      </c>
      <c r="Q144">
        <f>0+I145+I148+I151+I154+I157+I160+I163+I166+I169+I172+I175+I178+I181+I184+I187+I190+I193+I196+I199+I202+I205+I208+I211+I214+I217+I220</f>
        <v>0</v>
      </c>
      <c r="R144">
        <f>0+O145+O148+O151+O154+O157+O160+O163+O166+O169+O172+O175+O178+O181+O184+O187+O190+O193+O196+O199+O202+O205+O208+O211+O214+O217+O220</f>
        <v>0</v>
      </c>
    </row>
    <row r="145" spans="1:16" ht="25.5" x14ac:dyDescent="0.2">
      <c r="A145" s="17" t="s">
        <v>47</v>
      </c>
      <c r="B145" s="22" t="s">
        <v>259</v>
      </c>
      <c r="C145" s="22" t="s">
        <v>682</v>
      </c>
      <c r="D145" s="17" t="s">
        <v>49</v>
      </c>
      <c r="E145" s="23" t="s">
        <v>683</v>
      </c>
      <c r="F145" s="24" t="s">
        <v>140</v>
      </c>
      <c r="G145" s="25">
        <v>1.5</v>
      </c>
      <c r="H145" s="48"/>
      <c r="I145" s="25">
        <f>ROUND(ROUND(H145,1)*ROUND(G145,1),1)</f>
        <v>0</v>
      </c>
      <c r="O145">
        <f>(I145*21)/100</f>
        <v>0</v>
      </c>
      <c r="P145" t="s">
        <v>27</v>
      </c>
    </row>
    <row r="146" spans="1:16" ht="25.5" x14ac:dyDescent="0.2">
      <c r="A146" s="26" t="s">
        <v>52</v>
      </c>
      <c r="E146" s="27" t="s">
        <v>684</v>
      </c>
      <c r="H146" s="49"/>
    </row>
    <row r="147" spans="1:16" x14ac:dyDescent="0.2">
      <c r="A147" s="30" t="s">
        <v>54</v>
      </c>
      <c r="E147" s="29" t="s">
        <v>49</v>
      </c>
      <c r="H147" s="49"/>
    </row>
    <row r="148" spans="1:16" ht="25.5" x14ac:dyDescent="0.2">
      <c r="A148" s="17" t="s">
        <v>222</v>
      </c>
      <c r="B148" s="22" t="s">
        <v>263</v>
      </c>
      <c r="C148" s="22" t="s">
        <v>685</v>
      </c>
      <c r="D148" s="17" t="s">
        <v>49</v>
      </c>
      <c r="E148" s="23" t="s">
        <v>686</v>
      </c>
      <c r="F148" s="24" t="s">
        <v>140</v>
      </c>
      <c r="G148" s="25">
        <v>1.5</v>
      </c>
      <c r="H148" s="48"/>
      <c r="I148" s="25">
        <f>ROUND(ROUND(H148,1)*ROUND(G148,1),1)</f>
        <v>0</v>
      </c>
      <c r="O148">
        <f>(I148*21)/100</f>
        <v>0</v>
      </c>
      <c r="P148" t="s">
        <v>27</v>
      </c>
    </row>
    <row r="149" spans="1:16" x14ac:dyDescent="0.2">
      <c r="A149" s="26" t="s">
        <v>52</v>
      </c>
      <c r="E149" s="27" t="s">
        <v>687</v>
      </c>
      <c r="H149" s="49"/>
    </row>
    <row r="150" spans="1:16" x14ac:dyDescent="0.2">
      <c r="A150" s="30" t="s">
        <v>54</v>
      </c>
      <c r="E150" s="29" t="s">
        <v>49</v>
      </c>
      <c r="H150" s="49"/>
    </row>
    <row r="151" spans="1:16" ht="25.5" x14ac:dyDescent="0.2">
      <c r="A151" s="17" t="s">
        <v>47</v>
      </c>
      <c r="B151" s="22" t="s">
        <v>269</v>
      </c>
      <c r="C151" s="22" t="s">
        <v>373</v>
      </c>
      <c r="D151" s="17" t="s">
        <v>49</v>
      </c>
      <c r="E151" s="23" t="s">
        <v>374</v>
      </c>
      <c r="F151" s="24" t="s">
        <v>140</v>
      </c>
      <c r="G151" s="25">
        <v>27</v>
      </c>
      <c r="H151" s="48"/>
      <c r="I151" s="25">
        <f>ROUND(ROUND(H151,1)*ROUND(G151,1),1)</f>
        <v>0</v>
      </c>
      <c r="O151">
        <f>(I151*21)/100</f>
        <v>0</v>
      </c>
      <c r="P151" t="s">
        <v>27</v>
      </c>
    </row>
    <row r="152" spans="1:16" ht="25.5" x14ac:dyDescent="0.2">
      <c r="A152" s="26" t="s">
        <v>52</v>
      </c>
      <c r="E152" s="27" t="s">
        <v>375</v>
      </c>
      <c r="H152" s="49"/>
    </row>
    <row r="153" spans="1:16" x14ac:dyDescent="0.2">
      <c r="A153" s="30" t="s">
        <v>54</v>
      </c>
      <c r="E153" s="29" t="s">
        <v>49</v>
      </c>
      <c r="H153" s="49"/>
    </row>
    <row r="154" spans="1:16" ht="25.5" x14ac:dyDescent="0.2">
      <c r="A154" s="17" t="s">
        <v>222</v>
      </c>
      <c r="B154" s="22" t="s">
        <v>289</v>
      </c>
      <c r="C154" s="22" t="s">
        <v>377</v>
      </c>
      <c r="D154" s="17" t="s">
        <v>49</v>
      </c>
      <c r="E154" s="23" t="s">
        <v>378</v>
      </c>
      <c r="F154" s="24" t="s">
        <v>140</v>
      </c>
      <c r="G154" s="25">
        <v>27</v>
      </c>
      <c r="H154" s="48"/>
      <c r="I154" s="25">
        <f>ROUND(ROUND(H154,1)*ROUND(G154,1),1)</f>
        <v>0</v>
      </c>
      <c r="O154">
        <f>(I154*21)/100</f>
        <v>0</v>
      </c>
      <c r="P154" t="s">
        <v>27</v>
      </c>
    </row>
    <row r="155" spans="1:16" x14ac:dyDescent="0.2">
      <c r="A155" s="26" t="s">
        <v>52</v>
      </c>
      <c r="E155" s="27" t="s">
        <v>379</v>
      </c>
      <c r="H155" s="49"/>
    </row>
    <row r="156" spans="1:16" x14ac:dyDescent="0.2">
      <c r="A156" s="30" t="s">
        <v>54</v>
      </c>
      <c r="E156" s="29" t="s">
        <v>49</v>
      </c>
      <c r="H156" s="49"/>
    </row>
    <row r="157" spans="1:16" ht="25.5" x14ac:dyDescent="0.2">
      <c r="A157" s="17" t="s">
        <v>47</v>
      </c>
      <c r="B157" s="22" t="s">
        <v>293</v>
      </c>
      <c r="C157" s="22" t="s">
        <v>688</v>
      </c>
      <c r="D157" s="17" t="s">
        <v>49</v>
      </c>
      <c r="E157" s="23" t="s">
        <v>689</v>
      </c>
      <c r="F157" s="24" t="s">
        <v>383</v>
      </c>
      <c r="G157" s="25">
        <v>1</v>
      </c>
      <c r="H157" s="48"/>
      <c r="I157" s="25">
        <f>ROUND(ROUND(H157,1)*ROUND(G157,1),1)</f>
        <v>0</v>
      </c>
      <c r="O157">
        <f>(I157*21)/100</f>
        <v>0</v>
      </c>
      <c r="P157" t="s">
        <v>27</v>
      </c>
    </row>
    <row r="158" spans="1:16" ht="25.5" x14ac:dyDescent="0.2">
      <c r="A158" s="26" t="s">
        <v>52</v>
      </c>
      <c r="E158" s="27" t="s">
        <v>690</v>
      </c>
      <c r="H158" s="49"/>
    </row>
    <row r="159" spans="1:16" x14ac:dyDescent="0.2">
      <c r="A159" s="30" t="s">
        <v>54</v>
      </c>
      <c r="E159" s="29" t="s">
        <v>49</v>
      </c>
      <c r="H159" s="49"/>
    </row>
    <row r="160" spans="1:16" x14ac:dyDescent="0.2">
      <c r="A160" s="17" t="s">
        <v>222</v>
      </c>
      <c r="B160" s="22" t="s">
        <v>298</v>
      </c>
      <c r="C160" s="22" t="s">
        <v>691</v>
      </c>
      <c r="D160" s="17" t="s">
        <v>49</v>
      </c>
      <c r="E160" s="23" t="s">
        <v>692</v>
      </c>
      <c r="F160" s="24" t="s">
        <v>383</v>
      </c>
      <c r="G160" s="25">
        <v>1</v>
      </c>
      <c r="H160" s="48"/>
      <c r="I160" s="25">
        <f>ROUND(ROUND(H160,1)*ROUND(G160,1),1)</f>
        <v>0</v>
      </c>
      <c r="O160">
        <f>(I160*21)/100</f>
        <v>0</v>
      </c>
      <c r="P160" t="s">
        <v>27</v>
      </c>
    </row>
    <row r="161" spans="1:16" x14ac:dyDescent="0.2">
      <c r="A161" s="26" t="s">
        <v>52</v>
      </c>
      <c r="E161" s="27" t="s">
        <v>693</v>
      </c>
      <c r="H161" s="49"/>
    </row>
    <row r="162" spans="1:16" x14ac:dyDescent="0.2">
      <c r="A162" s="30" t="s">
        <v>54</v>
      </c>
      <c r="E162" s="29" t="s">
        <v>49</v>
      </c>
      <c r="H162" s="49"/>
    </row>
    <row r="163" spans="1:16" ht="25.5" x14ac:dyDescent="0.2">
      <c r="A163" s="17" t="s">
        <v>47</v>
      </c>
      <c r="B163" s="22" t="s">
        <v>303</v>
      </c>
      <c r="C163" s="22" t="s">
        <v>381</v>
      </c>
      <c r="D163" s="17" t="s">
        <v>49</v>
      </c>
      <c r="E163" s="23" t="s">
        <v>382</v>
      </c>
      <c r="F163" s="24" t="s">
        <v>383</v>
      </c>
      <c r="G163" s="25">
        <v>1</v>
      </c>
      <c r="H163" s="48"/>
      <c r="I163" s="25">
        <f>ROUND(ROUND(H163,1)*ROUND(G163,1),1)</f>
        <v>0</v>
      </c>
      <c r="O163">
        <f>(I163*21)/100</f>
        <v>0</v>
      </c>
      <c r="P163" t="s">
        <v>27</v>
      </c>
    </row>
    <row r="164" spans="1:16" ht="25.5" x14ac:dyDescent="0.2">
      <c r="A164" s="26" t="s">
        <v>52</v>
      </c>
      <c r="E164" s="27" t="s">
        <v>694</v>
      </c>
      <c r="H164" s="49"/>
    </row>
    <row r="165" spans="1:16" x14ac:dyDescent="0.2">
      <c r="A165" s="30" t="s">
        <v>54</v>
      </c>
      <c r="E165" s="29" t="s">
        <v>49</v>
      </c>
      <c r="H165" s="49"/>
    </row>
    <row r="166" spans="1:16" ht="25.5" x14ac:dyDescent="0.2">
      <c r="A166" s="17" t="s">
        <v>222</v>
      </c>
      <c r="B166" s="22" t="s">
        <v>307</v>
      </c>
      <c r="C166" s="22" t="s">
        <v>695</v>
      </c>
      <c r="D166" s="17" t="s">
        <v>49</v>
      </c>
      <c r="E166" s="23" t="s">
        <v>696</v>
      </c>
      <c r="F166" s="24" t="s">
        <v>383</v>
      </c>
      <c r="G166" s="25">
        <v>1</v>
      </c>
      <c r="H166" s="48"/>
      <c r="I166" s="25">
        <f>ROUND(ROUND(H166,1)*ROUND(G166,1),1)</f>
        <v>0</v>
      </c>
      <c r="O166">
        <f>(I166*21)/100</f>
        <v>0</v>
      </c>
      <c r="P166" t="s">
        <v>27</v>
      </c>
    </row>
    <row r="167" spans="1:16" x14ac:dyDescent="0.2">
      <c r="A167" s="26" t="s">
        <v>52</v>
      </c>
      <c r="E167" s="27" t="s">
        <v>697</v>
      </c>
      <c r="H167" s="49"/>
    </row>
    <row r="168" spans="1:16" x14ac:dyDescent="0.2">
      <c r="A168" s="30" t="s">
        <v>54</v>
      </c>
      <c r="E168" s="29" t="s">
        <v>49</v>
      </c>
      <c r="H168" s="49"/>
    </row>
    <row r="169" spans="1:16" ht="25.5" x14ac:dyDescent="0.2">
      <c r="A169" s="17" t="s">
        <v>47</v>
      </c>
      <c r="B169" s="22" t="s">
        <v>313</v>
      </c>
      <c r="C169" s="22" t="s">
        <v>390</v>
      </c>
      <c r="D169" s="17" t="s">
        <v>49</v>
      </c>
      <c r="E169" s="23" t="s">
        <v>391</v>
      </c>
      <c r="F169" s="24" t="s">
        <v>383</v>
      </c>
      <c r="G169" s="25">
        <v>4</v>
      </c>
      <c r="H169" s="48"/>
      <c r="I169" s="25">
        <f>ROUND(ROUND(H169,1)*ROUND(G169,1),1)</f>
        <v>0</v>
      </c>
      <c r="O169">
        <f>(I169*21)/100</f>
        <v>0</v>
      </c>
      <c r="P169" t="s">
        <v>27</v>
      </c>
    </row>
    <row r="170" spans="1:16" ht="25.5" x14ac:dyDescent="0.2">
      <c r="A170" s="26" t="s">
        <v>52</v>
      </c>
      <c r="E170" s="27" t="s">
        <v>392</v>
      </c>
      <c r="H170" s="49"/>
    </row>
    <row r="171" spans="1:16" x14ac:dyDescent="0.2">
      <c r="A171" s="30" t="s">
        <v>54</v>
      </c>
      <c r="E171" s="29" t="s">
        <v>142</v>
      </c>
      <c r="H171" s="49"/>
    </row>
    <row r="172" spans="1:16" ht="25.5" x14ac:dyDescent="0.2">
      <c r="A172" s="17" t="s">
        <v>222</v>
      </c>
      <c r="B172" s="22" t="s">
        <v>317</v>
      </c>
      <c r="C172" s="22" t="s">
        <v>395</v>
      </c>
      <c r="D172" s="17" t="s">
        <v>49</v>
      </c>
      <c r="E172" s="23" t="s">
        <v>396</v>
      </c>
      <c r="F172" s="24" t="s">
        <v>383</v>
      </c>
      <c r="G172" s="25">
        <v>2</v>
      </c>
      <c r="H172" s="48"/>
      <c r="I172" s="25">
        <f>ROUND(ROUND(H172,1)*ROUND(G172,1),1)</f>
        <v>0</v>
      </c>
      <c r="O172">
        <f>(I172*21)/100</f>
        <v>0</v>
      </c>
      <c r="P172" t="s">
        <v>27</v>
      </c>
    </row>
    <row r="173" spans="1:16" x14ac:dyDescent="0.2">
      <c r="A173" s="26" t="s">
        <v>52</v>
      </c>
      <c r="E173" s="27" t="s">
        <v>397</v>
      </c>
      <c r="H173" s="49"/>
    </row>
    <row r="174" spans="1:16" x14ac:dyDescent="0.2">
      <c r="A174" s="30" t="s">
        <v>54</v>
      </c>
      <c r="E174" s="29" t="s">
        <v>49</v>
      </c>
      <c r="H174" s="49"/>
    </row>
    <row r="175" spans="1:16" ht="25.5" x14ac:dyDescent="0.2">
      <c r="A175" s="17" t="s">
        <v>222</v>
      </c>
      <c r="B175" s="22" t="s">
        <v>321</v>
      </c>
      <c r="C175" s="22" t="s">
        <v>399</v>
      </c>
      <c r="D175" s="17" t="s">
        <v>49</v>
      </c>
      <c r="E175" s="23" t="s">
        <v>400</v>
      </c>
      <c r="F175" s="24" t="s">
        <v>383</v>
      </c>
      <c r="G175" s="25">
        <v>2</v>
      </c>
      <c r="H175" s="48"/>
      <c r="I175" s="25">
        <f>ROUND(ROUND(H175,1)*ROUND(G175,1),1)</f>
        <v>0</v>
      </c>
      <c r="O175">
        <f>(I175*21)/100</f>
        <v>0</v>
      </c>
      <c r="P175" t="s">
        <v>27</v>
      </c>
    </row>
    <row r="176" spans="1:16" x14ac:dyDescent="0.2">
      <c r="A176" s="26" t="s">
        <v>52</v>
      </c>
      <c r="E176" s="27" t="s">
        <v>401</v>
      </c>
      <c r="H176" s="49"/>
    </row>
    <row r="177" spans="1:16" x14ac:dyDescent="0.2">
      <c r="A177" s="30" t="s">
        <v>54</v>
      </c>
      <c r="E177" s="29" t="s">
        <v>49</v>
      </c>
      <c r="H177" s="49"/>
    </row>
    <row r="178" spans="1:16" x14ac:dyDescent="0.2">
      <c r="A178" s="17" t="s">
        <v>47</v>
      </c>
      <c r="B178" s="22" t="s">
        <v>325</v>
      </c>
      <c r="C178" s="22" t="s">
        <v>403</v>
      </c>
      <c r="D178" s="17" t="s">
        <v>404</v>
      </c>
      <c r="E178" s="23" t="s">
        <v>405</v>
      </c>
      <c r="F178" s="24" t="s">
        <v>140</v>
      </c>
      <c r="G178" s="25">
        <v>15.3</v>
      </c>
      <c r="H178" s="48"/>
      <c r="I178" s="25">
        <f>ROUND(ROUND(H178,1)*ROUND(G178,1),1)</f>
        <v>0</v>
      </c>
      <c r="O178">
        <f>(I178*21)/100</f>
        <v>0</v>
      </c>
      <c r="P178" t="s">
        <v>27</v>
      </c>
    </row>
    <row r="179" spans="1:16" x14ac:dyDescent="0.2">
      <c r="A179" s="26" t="s">
        <v>52</v>
      </c>
      <c r="E179" s="27" t="s">
        <v>406</v>
      </c>
      <c r="H179" s="49"/>
    </row>
    <row r="180" spans="1:16" x14ac:dyDescent="0.2">
      <c r="A180" s="30" t="s">
        <v>54</v>
      </c>
      <c r="E180" s="29" t="s">
        <v>805</v>
      </c>
      <c r="H180" s="49"/>
    </row>
    <row r="181" spans="1:16" x14ac:dyDescent="0.2">
      <c r="A181" s="17" t="s">
        <v>222</v>
      </c>
      <c r="B181" s="22" t="s">
        <v>330</v>
      </c>
      <c r="C181" s="22" t="s">
        <v>409</v>
      </c>
      <c r="D181" s="17" t="s">
        <v>49</v>
      </c>
      <c r="E181" s="23" t="s">
        <v>410</v>
      </c>
      <c r="F181" s="24" t="s">
        <v>140</v>
      </c>
      <c r="G181" s="25">
        <v>15.3</v>
      </c>
      <c r="H181" s="48"/>
      <c r="I181" s="25">
        <f>ROUND(ROUND(H181,1)*ROUND(G181,1),1)</f>
        <v>0</v>
      </c>
      <c r="O181">
        <f>(I181*21)/100</f>
        <v>0</v>
      </c>
      <c r="P181" t="s">
        <v>27</v>
      </c>
    </row>
    <row r="182" spans="1:16" x14ac:dyDescent="0.2">
      <c r="A182" s="26" t="s">
        <v>52</v>
      </c>
      <c r="E182" s="27" t="s">
        <v>411</v>
      </c>
      <c r="H182" s="49"/>
    </row>
    <row r="183" spans="1:16" x14ac:dyDescent="0.2">
      <c r="A183" s="30" t="s">
        <v>54</v>
      </c>
      <c r="E183" s="29" t="s">
        <v>49</v>
      </c>
      <c r="H183" s="49"/>
    </row>
    <row r="184" spans="1:16" ht="25.5" x14ac:dyDescent="0.2">
      <c r="A184" s="17" t="s">
        <v>47</v>
      </c>
      <c r="B184" s="22" t="s">
        <v>335</v>
      </c>
      <c r="C184" s="22" t="s">
        <v>413</v>
      </c>
      <c r="D184" s="17" t="s">
        <v>49</v>
      </c>
      <c r="E184" s="23" t="s">
        <v>414</v>
      </c>
      <c r="F184" s="24" t="s">
        <v>383</v>
      </c>
      <c r="G184" s="25">
        <v>2</v>
      </c>
      <c r="H184" s="48"/>
      <c r="I184" s="25">
        <f>ROUND(ROUND(H184,1)*ROUND(G184,1),1)</f>
        <v>0</v>
      </c>
      <c r="O184">
        <f>(I184*21)/100</f>
        <v>0</v>
      </c>
      <c r="P184" t="s">
        <v>27</v>
      </c>
    </row>
    <row r="185" spans="1:16" ht="25.5" x14ac:dyDescent="0.2">
      <c r="A185" s="26" t="s">
        <v>52</v>
      </c>
      <c r="E185" s="27" t="s">
        <v>415</v>
      </c>
      <c r="H185" s="49"/>
    </row>
    <row r="186" spans="1:16" x14ac:dyDescent="0.2">
      <c r="A186" s="30" t="s">
        <v>54</v>
      </c>
      <c r="E186" s="29" t="s">
        <v>49</v>
      </c>
      <c r="H186" s="49"/>
    </row>
    <row r="187" spans="1:16" x14ac:dyDescent="0.2">
      <c r="A187" s="17" t="s">
        <v>222</v>
      </c>
      <c r="B187" s="22" t="s">
        <v>339</v>
      </c>
      <c r="C187" s="22" t="s">
        <v>421</v>
      </c>
      <c r="D187" s="17" t="s">
        <v>49</v>
      </c>
      <c r="E187" s="23" t="s">
        <v>422</v>
      </c>
      <c r="F187" s="24" t="s">
        <v>383</v>
      </c>
      <c r="G187" s="25">
        <v>2</v>
      </c>
      <c r="H187" s="48"/>
      <c r="I187" s="25">
        <f>ROUND(ROUND(H187,1)*ROUND(G187,1),1)</f>
        <v>0</v>
      </c>
      <c r="O187">
        <f>(I187*21)/100</f>
        <v>0</v>
      </c>
      <c r="P187" t="s">
        <v>27</v>
      </c>
    </row>
    <row r="188" spans="1:16" x14ac:dyDescent="0.2">
      <c r="A188" s="26" t="s">
        <v>52</v>
      </c>
      <c r="E188" s="27" t="s">
        <v>423</v>
      </c>
      <c r="H188" s="49"/>
    </row>
    <row r="189" spans="1:16" x14ac:dyDescent="0.2">
      <c r="A189" s="30" t="s">
        <v>54</v>
      </c>
      <c r="E189" s="29" t="s">
        <v>49</v>
      </c>
      <c r="H189" s="49"/>
    </row>
    <row r="190" spans="1:16" x14ac:dyDescent="0.2">
      <c r="A190" s="17" t="s">
        <v>222</v>
      </c>
      <c r="B190" s="22" t="s">
        <v>344</v>
      </c>
      <c r="C190" s="22" t="s">
        <v>425</v>
      </c>
      <c r="D190" s="17" t="s">
        <v>49</v>
      </c>
      <c r="E190" s="23" t="s">
        <v>426</v>
      </c>
      <c r="F190" s="24" t="s">
        <v>383</v>
      </c>
      <c r="G190" s="25">
        <v>2</v>
      </c>
      <c r="H190" s="48"/>
      <c r="I190" s="25">
        <f>ROUND(ROUND(H190,1)*ROUND(G190,1),1)</f>
        <v>0</v>
      </c>
      <c r="O190">
        <f>(I190*21)/100</f>
        <v>0</v>
      </c>
      <c r="P190" t="s">
        <v>27</v>
      </c>
    </row>
    <row r="191" spans="1:16" x14ac:dyDescent="0.2">
      <c r="A191" s="26" t="s">
        <v>52</v>
      </c>
      <c r="E191" s="27" t="s">
        <v>427</v>
      </c>
      <c r="H191" s="49"/>
    </row>
    <row r="192" spans="1:16" x14ac:dyDescent="0.2">
      <c r="A192" s="30" t="s">
        <v>54</v>
      </c>
      <c r="E192" s="29" t="s">
        <v>49</v>
      </c>
      <c r="H192" s="49"/>
    </row>
    <row r="193" spans="1:16" x14ac:dyDescent="0.2">
      <c r="A193" s="17" t="s">
        <v>222</v>
      </c>
      <c r="B193" s="22" t="s">
        <v>349</v>
      </c>
      <c r="C193" s="22" t="s">
        <v>429</v>
      </c>
      <c r="D193" s="17" t="s">
        <v>49</v>
      </c>
      <c r="E193" s="23" t="s">
        <v>430</v>
      </c>
      <c r="F193" s="24" t="s">
        <v>383</v>
      </c>
      <c r="G193" s="25">
        <v>2</v>
      </c>
      <c r="H193" s="48"/>
      <c r="I193" s="25">
        <f>ROUND(ROUND(H193,1)*ROUND(G193,1),1)</f>
        <v>0</v>
      </c>
      <c r="O193">
        <f>(I193*21)/100</f>
        <v>0</v>
      </c>
      <c r="P193" t="s">
        <v>27</v>
      </c>
    </row>
    <row r="194" spans="1:16" x14ac:dyDescent="0.2">
      <c r="A194" s="26" t="s">
        <v>52</v>
      </c>
      <c r="E194" s="27" t="s">
        <v>427</v>
      </c>
      <c r="H194" s="49"/>
    </row>
    <row r="195" spans="1:16" x14ac:dyDescent="0.2">
      <c r="A195" s="30" t="s">
        <v>54</v>
      </c>
      <c r="E195" s="29" t="s">
        <v>49</v>
      </c>
      <c r="H195" s="49"/>
    </row>
    <row r="196" spans="1:16" x14ac:dyDescent="0.2">
      <c r="A196" s="17" t="s">
        <v>222</v>
      </c>
      <c r="B196" s="22" t="s">
        <v>353</v>
      </c>
      <c r="C196" s="22" t="s">
        <v>451</v>
      </c>
      <c r="D196" s="17" t="s">
        <v>49</v>
      </c>
      <c r="E196" s="23" t="s">
        <v>452</v>
      </c>
      <c r="F196" s="24" t="s">
        <v>383</v>
      </c>
      <c r="G196" s="25">
        <v>2</v>
      </c>
      <c r="H196" s="48"/>
      <c r="I196" s="25">
        <f>ROUND(ROUND(H196,1)*ROUND(G196,1),1)</f>
        <v>0</v>
      </c>
      <c r="O196">
        <f>(I196*21)/100</f>
        <v>0</v>
      </c>
      <c r="P196" t="s">
        <v>27</v>
      </c>
    </row>
    <row r="197" spans="1:16" x14ac:dyDescent="0.2">
      <c r="A197" s="26" t="s">
        <v>52</v>
      </c>
      <c r="E197" s="27" t="s">
        <v>453</v>
      </c>
      <c r="H197" s="49"/>
    </row>
    <row r="198" spans="1:16" x14ac:dyDescent="0.2">
      <c r="A198" s="30" t="s">
        <v>54</v>
      </c>
      <c r="E198" s="29" t="s">
        <v>49</v>
      </c>
      <c r="H198" s="49"/>
    </row>
    <row r="199" spans="1:16" x14ac:dyDescent="0.2">
      <c r="A199" s="17" t="s">
        <v>222</v>
      </c>
      <c r="B199" s="22" t="s">
        <v>358</v>
      </c>
      <c r="C199" s="22" t="s">
        <v>455</v>
      </c>
      <c r="D199" s="17" t="s">
        <v>49</v>
      </c>
      <c r="E199" s="23" t="s">
        <v>456</v>
      </c>
      <c r="F199" s="24" t="s">
        <v>383</v>
      </c>
      <c r="G199" s="25">
        <v>6</v>
      </c>
      <c r="H199" s="48"/>
      <c r="I199" s="25">
        <f>ROUND(ROUND(H199,1)*ROUND(G199,1),1)</f>
        <v>0</v>
      </c>
      <c r="O199">
        <f>(I199*21)/100</f>
        <v>0</v>
      </c>
      <c r="P199" t="s">
        <v>27</v>
      </c>
    </row>
    <row r="200" spans="1:16" x14ac:dyDescent="0.2">
      <c r="A200" s="26" t="s">
        <v>52</v>
      </c>
      <c r="E200" s="27" t="s">
        <v>457</v>
      </c>
      <c r="H200" s="49"/>
    </row>
    <row r="201" spans="1:16" x14ac:dyDescent="0.2">
      <c r="A201" s="30" t="s">
        <v>54</v>
      </c>
      <c r="E201" s="29" t="s">
        <v>49</v>
      </c>
      <c r="H201" s="49"/>
    </row>
    <row r="202" spans="1:16" x14ac:dyDescent="0.2">
      <c r="A202" s="17" t="s">
        <v>47</v>
      </c>
      <c r="B202" s="22" t="s">
        <v>361</v>
      </c>
      <c r="C202" s="22" t="s">
        <v>476</v>
      </c>
      <c r="D202" s="17" t="s">
        <v>49</v>
      </c>
      <c r="E202" s="23" t="s">
        <v>477</v>
      </c>
      <c r="F202" s="24" t="s">
        <v>383</v>
      </c>
      <c r="G202" s="25">
        <v>2</v>
      </c>
      <c r="H202" s="48"/>
      <c r="I202" s="25">
        <f>ROUND(ROUND(H202,1)*ROUND(G202,1),1)</f>
        <v>0</v>
      </c>
      <c r="O202">
        <f>(I202*21)/100</f>
        <v>0</v>
      </c>
      <c r="P202" t="s">
        <v>27</v>
      </c>
    </row>
    <row r="203" spans="1:16" ht="25.5" x14ac:dyDescent="0.2">
      <c r="A203" s="26" t="s">
        <v>52</v>
      </c>
      <c r="E203" s="27" t="s">
        <v>478</v>
      </c>
      <c r="H203" s="49"/>
    </row>
    <row r="204" spans="1:16" x14ac:dyDescent="0.2">
      <c r="A204" s="30" t="s">
        <v>54</v>
      </c>
      <c r="E204" s="29" t="s">
        <v>49</v>
      </c>
      <c r="H204" s="49"/>
    </row>
    <row r="205" spans="1:16" x14ac:dyDescent="0.2">
      <c r="A205" s="17" t="s">
        <v>47</v>
      </c>
      <c r="B205" s="22" t="s">
        <v>366</v>
      </c>
      <c r="C205" s="22" t="s">
        <v>488</v>
      </c>
      <c r="D205" s="17" t="s">
        <v>49</v>
      </c>
      <c r="E205" s="23" t="s">
        <v>489</v>
      </c>
      <c r="F205" s="24" t="s">
        <v>383</v>
      </c>
      <c r="G205" s="25">
        <v>2</v>
      </c>
      <c r="H205" s="48"/>
      <c r="I205" s="25">
        <f>ROUND(ROUND(H205,1)*ROUND(G205,1),1)</f>
        <v>0</v>
      </c>
      <c r="O205">
        <f>(I205*21)/100</f>
        <v>0</v>
      </c>
      <c r="P205" t="s">
        <v>27</v>
      </c>
    </row>
    <row r="206" spans="1:16" ht="25.5" x14ac:dyDescent="0.2">
      <c r="A206" s="26" t="s">
        <v>52</v>
      </c>
      <c r="E206" s="27" t="s">
        <v>482</v>
      </c>
      <c r="H206" s="49"/>
    </row>
    <row r="207" spans="1:16" x14ac:dyDescent="0.2">
      <c r="A207" s="30" t="s">
        <v>54</v>
      </c>
      <c r="E207" s="29" t="s">
        <v>698</v>
      </c>
      <c r="H207" s="49"/>
    </row>
    <row r="208" spans="1:16" x14ac:dyDescent="0.2">
      <c r="A208" s="17" t="s">
        <v>222</v>
      </c>
      <c r="B208" s="22" t="s">
        <v>372</v>
      </c>
      <c r="C208" s="22" t="s">
        <v>492</v>
      </c>
      <c r="D208" s="17" t="s">
        <v>49</v>
      </c>
      <c r="E208" s="23" t="s">
        <v>493</v>
      </c>
      <c r="F208" s="24" t="s">
        <v>383</v>
      </c>
      <c r="G208" s="25">
        <v>1</v>
      </c>
      <c r="H208" s="48"/>
      <c r="I208" s="25">
        <f>ROUND(ROUND(H208,1)*ROUND(G208,1),1)</f>
        <v>0</v>
      </c>
      <c r="O208">
        <f>(I208*21)/100</f>
        <v>0</v>
      </c>
      <c r="P208" t="s">
        <v>27</v>
      </c>
    </row>
    <row r="209" spans="1:18" ht="25.5" x14ac:dyDescent="0.2">
      <c r="A209" s="26" t="s">
        <v>52</v>
      </c>
      <c r="E209" s="27" t="s">
        <v>494</v>
      </c>
      <c r="H209" s="49"/>
    </row>
    <row r="210" spans="1:18" x14ac:dyDescent="0.2">
      <c r="A210" s="30" t="s">
        <v>54</v>
      </c>
      <c r="E210" s="29" t="s">
        <v>49</v>
      </c>
      <c r="H210" s="49"/>
    </row>
    <row r="211" spans="1:18" x14ac:dyDescent="0.2">
      <c r="A211" s="17" t="s">
        <v>222</v>
      </c>
      <c r="B211" s="22" t="s">
        <v>376</v>
      </c>
      <c r="C211" s="22" t="s">
        <v>496</v>
      </c>
      <c r="D211" s="17" t="s">
        <v>49</v>
      </c>
      <c r="E211" s="23" t="s">
        <v>497</v>
      </c>
      <c r="F211" s="24" t="s">
        <v>383</v>
      </c>
      <c r="G211" s="25">
        <v>1</v>
      </c>
      <c r="H211" s="48"/>
      <c r="I211" s="25">
        <f>ROUND(ROUND(H211,1)*ROUND(G211,1),1)</f>
        <v>0</v>
      </c>
      <c r="O211">
        <f>(I211*21)/100</f>
        <v>0</v>
      </c>
      <c r="P211" t="s">
        <v>27</v>
      </c>
    </row>
    <row r="212" spans="1:18" ht="25.5" x14ac:dyDescent="0.2">
      <c r="A212" s="26" t="s">
        <v>52</v>
      </c>
      <c r="E212" s="27" t="s">
        <v>498</v>
      </c>
      <c r="H212" s="49"/>
    </row>
    <row r="213" spans="1:18" x14ac:dyDescent="0.2">
      <c r="A213" s="30" t="s">
        <v>54</v>
      </c>
      <c r="E213" s="29" t="s">
        <v>49</v>
      </c>
      <c r="H213" s="49"/>
    </row>
    <row r="214" spans="1:18" x14ac:dyDescent="0.2">
      <c r="A214" s="17" t="s">
        <v>47</v>
      </c>
      <c r="B214" s="22" t="s">
        <v>380</v>
      </c>
      <c r="C214" s="22" t="s">
        <v>706</v>
      </c>
      <c r="D214" s="17" t="s">
        <v>49</v>
      </c>
      <c r="E214" s="23" t="s">
        <v>707</v>
      </c>
      <c r="F214" s="24" t="s">
        <v>159</v>
      </c>
      <c r="G214" s="25">
        <v>1.1000000000000001</v>
      </c>
      <c r="H214" s="48"/>
      <c r="I214" s="25">
        <f>ROUND(ROUND(H214,1)*ROUND(G214,1),1)</f>
        <v>0</v>
      </c>
      <c r="O214">
        <f>(I214*21)/100</f>
        <v>0</v>
      </c>
      <c r="P214" t="s">
        <v>27</v>
      </c>
    </row>
    <row r="215" spans="1:18" ht="25.5" x14ac:dyDescent="0.2">
      <c r="A215" s="26" t="s">
        <v>52</v>
      </c>
      <c r="E215" s="27" t="s">
        <v>708</v>
      </c>
      <c r="H215" s="49"/>
    </row>
    <row r="216" spans="1:18" x14ac:dyDescent="0.2">
      <c r="A216" s="30" t="s">
        <v>54</v>
      </c>
      <c r="E216" s="29" t="s">
        <v>806</v>
      </c>
      <c r="H216" s="49"/>
    </row>
    <row r="217" spans="1:18" x14ac:dyDescent="0.2">
      <c r="A217" s="17" t="s">
        <v>47</v>
      </c>
      <c r="B217" s="22" t="s">
        <v>385</v>
      </c>
      <c r="C217" s="22" t="s">
        <v>710</v>
      </c>
      <c r="D217" s="17" t="s">
        <v>49</v>
      </c>
      <c r="E217" s="23" t="s">
        <v>711</v>
      </c>
      <c r="F217" s="24" t="s">
        <v>110</v>
      </c>
      <c r="G217" s="25">
        <v>4.4000000000000004</v>
      </c>
      <c r="H217" s="48"/>
      <c r="I217" s="25">
        <f>ROUND(ROUND(H217,1)*ROUND(G217,1),1)</f>
        <v>0</v>
      </c>
      <c r="O217">
        <f>(I217*21)/100</f>
        <v>0</v>
      </c>
      <c r="P217" t="s">
        <v>27</v>
      </c>
    </row>
    <row r="218" spans="1:18" x14ac:dyDescent="0.2">
      <c r="A218" s="26" t="s">
        <v>52</v>
      </c>
      <c r="E218" s="27" t="s">
        <v>712</v>
      </c>
      <c r="H218" s="49"/>
    </row>
    <row r="219" spans="1:18" x14ac:dyDescent="0.2">
      <c r="A219" s="30" t="s">
        <v>54</v>
      </c>
      <c r="E219" s="29" t="s">
        <v>807</v>
      </c>
      <c r="H219" s="49"/>
    </row>
    <row r="220" spans="1:18" x14ac:dyDescent="0.2">
      <c r="A220" s="17" t="s">
        <v>47</v>
      </c>
      <c r="B220" s="22" t="s">
        <v>389</v>
      </c>
      <c r="C220" s="22" t="s">
        <v>500</v>
      </c>
      <c r="D220" s="17" t="s">
        <v>49</v>
      </c>
      <c r="E220" s="23" t="s">
        <v>501</v>
      </c>
      <c r="F220" s="24" t="s">
        <v>140</v>
      </c>
      <c r="G220" s="25">
        <v>28.2</v>
      </c>
      <c r="H220" s="48"/>
      <c r="I220" s="25">
        <f>ROUND(ROUND(H220,1)*ROUND(G220,1),1)</f>
        <v>0</v>
      </c>
      <c r="O220">
        <f>(I220*21)/100</f>
        <v>0</v>
      </c>
      <c r="P220" t="s">
        <v>27</v>
      </c>
    </row>
    <row r="221" spans="1:18" ht="25.5" x14ac:dyDescent="0.2">
      <c r="A221" s="26" t="s">
        <v>52</v>
      </c>
      <c r="E221" s="27" t="s">
        <v>502</v>
      </c>
      <c r="H221" s="49"/>
    </row>
    <row r="222" spans="1:18" x14ac:dyDescent="0.2">
      <c r="A222" s="28" t="s">
        <v>54</v>
      </c>
      <c r="E222" s="29" t="s">
        <v>808</v>
      </c>
      <c r="H222" s="49"/>
    </row>
    <row r="223" spans="1:18" ht="12.75" customHeight="1" x14ac:dyDescent="0.2">
      <c r="A223" s="5" t="s">
        <v>45</v>
      </c>
      <c r="B223" s="5"/>
      <c r="C223" s="32" t="s">
        <v>42</v>
      </c>
      <c r="D223" s="5"/>
      <c r="E223" s="20" t="s">
        <v>503</v>
      </c>
      <c r="F223" s="5"/>
      <c r="G223" s="5"/>
      <c r="H223" s="50"/>
      <c r="I223" s="33">
        <f>0+Q223</f>
        <v>0</v>
      </c>
      <c r="O223">
        <f>0+R223</f>
        <v>0</v>
      </c>
      <c r="Q223">
        <f>0+I224+I227+I230+I233+I236+I239+I242+I245+I248+I251+I254+I257+I260+I263+I266+I269</f>
        <v>0</v>
      </c>
      <c r="R223">
        <f>0+O224+O227+O230+O233+O236+O239+O242+O245+O248+O251+O254+O257+O260+O263+O266+O269</f>
        <v>0</v>
      </c>
    </row>
    <row r="224" spans="1:18" ht="25.5" x14ac:dyDescent="0.2">
      <c r="A224" s="17" t="s">
        <v>47</v>
      </c>
      <c r="B224" s="22" t="s">
        <v>394</v>
      </c>
      <c r="C224" s="22" t="s">
        <v>505</v>
      </c>
      <c r="D224" s="17" t="s">
        <v>49</v>
      </c>
      <c r="E224" s="23" t="s">
        <v>506</v>
      </c>
      <c r="F224" s="24" t="s">
        <v>140</v>
      </c>
      <c r="G224" s="25">
        <v>1.5</v>
      </c>
      <c r="H224" s="48"/>
      <c r="I224" s="25">
        <f>ROUND(ROUND(H224,1)*ROUND(G224,1),1)</f>
        <v>0</v>
      </c>
      <c r="O224">
        <f>(I224*21)/100</f>
        <v>0</v>
      </c>
      <c r="P224" t="s">
        <v>27</v>
      </c>
    </row>
    <row r="225" spans="1:16" ht="25.5" x14ac:dyDescent="0.2">
      <c r="A225" s="26" t="s">
        <v>52</v>
      </c>
      <c r="E225" s="27" t="s">
        <v>767</v>
      </c>
      <c r="H225" s="49"/>
    </row>
    <row r="226" spans="1:16" x14ac:dyDescent="0.2">
      <c r="A226" s="30" t="s">
        <v>54</v>
      </c>
      <c r="E226" s="29" t="s">
        <v>49</v>
      </c>
      <c r="H226" s="49"/>
    </row>
    <row r="227" spans="1:16" x14ac:dyDescent="0.2">
      <c r="A227" s="17" t="s">
        <v>222</v>
      </c>
      <c r="B227" s="22" t="s">
        <v>398</v>
      </c>
      <c r="C227" s="22" t="s">
        <v>509</v>
      </c>
      <c r="D227" s="17" t="s">
        <v>49</v>
      </c>
      <c r="E227" s="23" t="s">
        <v>510</v>
      </c>
      <c r="F227" s="24" t="s">
        <v>159</v>
      </c>
      <c r="G227" s="25">
        <v>0.2</v>
      </c>
      <c r="H227" s="48"/>
      <c r="I227" s="25">
        <f>ROUND(ROUND(H227,1)*ROUND(G227,1),1)</f>
        <v>0</v>
      </c>
      <c r="O227">
        <f>(I227*21)/100</f>
        <v>0</v>
      </c>
      <c r="P227" t="s">
        <v>27</v>
      </c>
    </row>
    <row r="228" spans="1:16" x14ac:dyDescent="0.2">
      <c r="A228" s="26" t="s">
        <v>52</v>
      </c>
      <c r="E228" s="27" t="s">
        <v>511</v>
      </c>
      <c r="H228" s="49"/>
    </row>
    <row r="229" spans="1:16" x14ac:dyDescent="0.2">
      <c r="A229" s="30" t="s">
        <v>54</v>
      </c>
      <c r="E229" s="29" t="s">
        <v>49</v>
      </c>
      <c r="H229" s="49"/>
    </row>
    <row r="230" spans="1:16" x14ac:dyDescent="0.2">
      <c r="A230" s="17" t="s">
        <v>222</v>
      </c>
      <c r="B230" s="22" t="s">
        <v>402</v>
      </c>
      <c r="C230" s="22" t="s">
        <v>513</v>
      </c>
      <c r="D230" s="17" t="s">
        <v>49</v>
      </c>
      <c r="E230" s="23" t="s">
        <v>514</v>
      </c>
      <c r="F230" s="24" t="s">
        <v>140</v>
      </c>
      <c r="G230" s="25">
        <v>2</v>
      </c>
      <c r="H230" s="48"/>
      <c r="I230" s="25">
        <f>ROUND(ROUND(H230,1)*ROUND(G230,1),1)</f>
        <v>0</v>
      </c>
      <c r="O230">
        <f>(I230*21)/100</f>
        <v>0</v>
      </c>
      <c r="P230" t="s">
        <v>27</v>
      </c>
    </row>
    <row r="231" spans="1:16" x14ac:dyDescent="0.2">
      <c r="A231" s="26" t="s">
        <v>52</v>
      </c>
      <c r="E231" s="27" t="s">
        <v>515</v>
      </c>
      <c r="H231" s="49"/>
    </row>
    <row r="232" spans="1:16" x14ac:dyDescent="0.2">
      <c r="A232" s="30" t="s">
        <v>54</v>
      </c>
      <c r="E232" s="29" t="s">
        <v>49</v>
      </c>
      <c r="H232" s="49"/>
    </row>
    <row r="233" spans="1:16" x14ac:dyDescent="0.2">
      <c r="A233" s="17" t="s">
        <v>47</v>
      </c>
      <c r="B233" s="22" t="s">
        <v>408</v>
      </c>
      <c r="C233" s="22" t="s">
        <v>531</v>
      </c>
      <c r="D233" s="17" t="s">
        <v>49</v>
      </c>
      <c r="E233" s="23" t="s">
        <v>532</v>
      </c>
      <c r="F233" s="24" t="s">
        <v>140</v>
      </c>
      <c r="G233" s="25">
        <v>56.3</v>
      </c>
      <c r="H233" s="48"/>
      <c r="I233" s="25">
        <f>ROUND(ROUND(H233,1)*ROUND(G233,1),1)</f>
        <v>0</v>
      </c>
      <c r="O233">
        <f>(I233*21)/100</f>
        <v>0</v>
      </c>
      <c r="P233" t="s">
        <v>27</v>
      </c>
    </row>
    <row r="234" spans="1:16" ht="25.5" x14ac:dyDescent="0.2">
      <c r="A234" s="26" t="s">
        <v>52</v>
      </c>
      <c r="E234" s="27" t="s">
        <v>533</v>
      </c>
      <c r="H234" s="49"/>
    </row>
    <row r="235" spans="1:16" x14ac:dyDescent="0.2">
      <c r="A235" s="30" t="s">
        <v>54</v>
      </c>
      <c r="E235" s="29" t="s">
        <v>809</v>
      </c>
      <c r="H235" s="49"/>
    </row>
    <row r="236" spans="1:16" x14ac:dyDescent="0.2">
      <c r="A236" s="17" t="s">
        <v>47</v>
      </c>
      <c r="B236" s="22" t="s">
        <v>412</v>
      </c>
      <c r="C236" s="22" t="s">
        <v>536</v>
      </c>
      <c r="D236" s="17" t="s">
        <v>49</v>
      </c>
      <c r="E236" s="23" t="s">
        <v>537</v>
      </c>
      <c r="F236" s="24" t="s">
        <v>140</v>
      </c>
      <c r="G236" s="25">
        <v>58.5</v>
      </c>
      <c r="H236" s="48"/>
      <c r="I236" s="25">
        <f>ROUND(ROUND(H236,1)*ROUND(G236,1),1)</f>
        <v>0</v>
      </c>
      <c r="O236">
        <f>(I236*21)/100</f>
        <v>0</v>
      </c>
      <c r="P236" t="s">
        <v>27</v>
      </c>
    </row>
    <row r="237" spans="1:16" ht="25.5" x14ac:dyDescent="0.2">
      <c r="A237" s="26" t="s">
        <v>52</v>
      </c>
      <c r="E237" s="27" t="s">
        <v>769</v>
      </c>
      <c r="H237" s="49"/>
    </row>
    <row r="238" spans="1:16" x14ac:dyDescent="0.2">
      <c r="A238" s="30" t="s">
        <v>54</v>
      </c>
      <c r="E238" s="29" t="s">
        <v>810</v>
      </c>
      <c r="H238" s="49"/>
    </row>
    <row r="239" spans="1:16" x14ac:dyDescent="0.2">
      <c r="A239" s="17" t="s">
        <v>47</v>
      </c>
      <c r="B239" s="22" t="s">
        <v>416</v>
      </c>
      <c r="C239" s="22" t="s">
        <v>541</v>
      </c>
      <c r="D239" s="17" t="s">
        <v>49</v>
      </c>
      <c r="E239" s="23" t="s">
        <v>542</v>
      </c>
      <c r="F239" s="24" t="s">
        <v>140</v>
      </c>
      <c r="G239" s="25">
        <v>56.3</v>
      </c>
      <c r="H239" s="48"/>
      <c r="I239" s="25">
        <f>ROUND(ROUND(H239,1)*ROUND(G239,1),1)</f>
        <v>0</v>
      </c>
      <c r="O239">
        <f>(I239*21)/100</f>
        <v>0</v>
      </c>
      <c r="P239" t="s">
        <v>27</v>
      </c>
    </row>
    <row r="240" spans="1:16" ht="25.5" x14ac:dyDescent="0.2">
      <c r="A240" s="26" t="s">
        <v>52</v>
      </c>
      <c r="E240" s="27" t="s">
        <v>543</v>
      </c>
      <c r="H240" s="49"/>
    </row>
    <row r="241" spans="1:16" x14ac:dyDescent="0.2">
      <c r="A241" s="30" t="s">
        <v>54</v>
      </c>
      <c r="E241" s="29" t="s">
        <v>809</v>
      </c>
      <c r="H241" s="49"/>
    </row>
    <row r="242" spans="1:16" x14ac:dyDescent="0.2">
      <c r="A242" s="17" t="s">
        <v>47</v>
      </c>
      <c r="B242" s="22" t="s">
        <v>420</v>
      </c>
      <c r="C242" s="22" t="s">
        <v>771</v>
      </c>
      <c r="D242" s="17" t="s">
        <v>49</v>
      </c>
      <c r="E242" s="23" t="s">
        <v>772</v>
      </c>
      <c r="F242" s="24" t="s">
        <v>140</v>
      </c>
      <c r="G242" s="25">
        <v>1.5</v>
      </c>
      <c r="H242" s="48"/>
      <c r="I242" s="25">
        <f>ROUND(ROUND(H242,1)*ROUND(G242,1),1)</f>
        <v>0</v>
      </c>
      <c r="O242">
        <f>(I242*21)/100</f>
        <v>0</v>
      </c>
      <c r="P242" t="s">
        <v>27</v>
      </c>
    </row>
    <row r="243" spans="1:16" ht="25.5" x14ac:dyDescent="0.2">
      <c r="A243" s="26" t="s">
        <v>52</v>
      </c>
      <c r="E243" s="27" t="s">
        <v>773</v>
      </c>
      <c r="H243" s="49"/>
    </row>
    <row r="244" spans="1:16" x14ac:dyDescent="0.2">
      <c r="A244" s="30" t="s">
        <v>54</v>
      </c>
      <c r="E244" s="29" t="s">
        <v>49</v>
      </c>
      <c r="H244" s="49"/>
    </row>
    <row r="245" spans="1:16" x14ac:dyDescent="0.2">
      <c r="A245" s="17" t="s">
        <v>222</v>
      </c>
      <c r="B245" s="22" t="s">
        <v>424</v>
      </c>
      <c r="C245" s="22" t="s">
        <v>509</v>
      </c>
      <c r="D245" s="17" t="s">
        <v>49</v>
      </c>
      <c r="E245" s="23" t="s">
        <v>510</v>
      </c>
      <c r="F245" s="24" t="s">
        <v>159</v>
      </c>
      <c r="G245" s="25">
        <v>0.3</v>
      </c>
      <c r="H245" s="48"/>
      <c r="I245" s="25">
        <f>ROUND(ROUND(H245,1)*ROUND(G245,1),1)</f>
        <v>0</v>
      </c>
      <c r="O245">
        <f>(I245*21)/100</f>
        <v>0</v>
      </c>
      <c r="P245" t="s">
        <v>27</v>
      </c>
    </row>
    <row r="246" spans="1:16" x14ac:dyDescent="0.2">
      <c r="A246" s="26" t="s">
        <v>52</v>
      </c>
      <c r="E246" s="27" t="s">
        <v>774</v>
      </c>
      <c r="H246" s="49"/>
    </row>
    <row r="247" spans="1:16" x14ac:dyDescent="0.2">
      <c r="A247" s="30" t="s">
        <v>54</v>
      </c>
      <c r="E247" s="29" t="s">
        <v>775</v>
      </c>
      <c r="H247" s="49"/>
    </row>
    <row r="248" spans="1:16" x14ac:dyDescent="0.2">
      <c r="A248" s="17" t="s">
        <v>222</v>
      </c>
      <c r="B248" s="22" t="s">
        <v>428</v>
      </c>
      <c r="C248" s="22" t="s">
        <v>776</v>
      </c>
      <c r="D248" s="17" t="s">
        <v>49</v>
      </c>
      <c r="E248" s="23" t="s">
        <v>777</v>
      </c>
      <c r="F248" s="24" t="s">
        <v>140</v>
      </c>
      <c r="G248" s="25">
        <v>4.4000000000000004</v>
      </c>
      <c r="H248" s="48"/>
      <c r="I248" s="25">
        <f>ROUND(ROUND(H248,1)*ROUND(G248,1),1)</f>
        <v>0</v>
      </c>
      <c r="O248">
        <f>(I248*21)/100</f>
        <v>0</v>
      </c>
      <c r="P248" t="s">
        <v>27</v>
      </c>
    </row>
    <row r="249" spans="1:16" x14ac:dyDescent="0.2">
      <c r="A249" s="26" t="s">
        <v>52</v>
      </c>
      <c r="E249" s="27" t="s">
        <v>778</v>
      </c>
      <c r="H249" s="49"/>
    </row>
    <row r="250" spans="1:16" x14ac:dyDescent="0.2">
      <c r="A250" s="30" t="s">
        <v>54</v>
      </c>
      <c r="E250" s="29" t="s">
        <v>779</v>
      </c>
      <c r="H250" s="49"/>
    </row>
    <row r="251" spans="1:16" x14ac:dyDescent="0.2">
      <c r="A251" s="17" t="s">
        <v>47</v>
      </c>
      <c r="B251" s="22" t="s">
        <v>431</v>
      </c>
      <c r="C251" s="22" t="s">
        <v>545</v>
      </c>
      <c r="D251" s="17" t="s">
        <v>49</v>
      </c>
      <c r="E251" s="23" t="s">
        <v>546</v>
      </c>
      <c r="F251" s="24" t="s">
        <v>213</v>
      </c>
      <c r="G251" s="25">
        <v>27.6</v>
      </c>
      <c r="H251" s="48"/>
      <c r="I251" s="25">
        <f>ROUND(ROUND(H251,1)*ROUND(G251,1),1)</f>
        <v>0</v>
      </c>
      <c r="O251">
        <f>(I251*21)/100</f>
        <v>0</v>
      </c>
      <c r="P251" t="s">
        <v>27</v>
      </c>
    </row>
    <row r="252" spans="1:16" x14ac:dyDescent="0.2">
      <c r="A252" s="26" t="s">
        <v>52</v>
      </c>
      <c r="E252" s="27" t="s">
        <v>547</v>
      </c>
      <c r="H252" s="49"/>
    </row>
    <row r="253" spans="1:16" x14ac:dyDescent="0.2">
      <c r="A253" s="30" t="s">
        <v>54</v>
      </c>
      <c r="E253" s="29" t="s">
        <v>49</v>
      </c>
      <c r="H253" s="49"/>
    </row>
    <row r="254" spans="1:16" ht="25.5" x14ac:dyDescent="0.2">
      <c r="A254" s="17" t="s">
        <v>47</v>
      </c>
      <c r="B254" s="22" t="s">
        <v>434</v>
      </c>
      <c r="C254" s="22" t="s">
        <v>549</v>
      </c>
      <c r="D254" s="17" t="s">
        <v>49</v>
      </c>
      <c r="E254" s="23" t="s">
        <v>550</v>
      </c>
      <c r="F254" s="24" t="s">
        <v>213</v>
      </c>
      <c r="G254" s="25">
        <v>0.6</v>
      </c>
      <c r="H254" s="48"/>
      <c r="I254" s="25">
        <f>ROUND(ROUND(H254,1)*ROUND(G254,1),1)</f>
        <v>0</v>
      </c>
      <c r="O254">
        <f>(I254*21)/100</f>
        <v>0</v>
      </c>
      <c r="P254" t="s">
        <v>27</v>
      </c>
    </row>
    <row r="255" spans="1:16" x14ac:dyDescent="0.2">
      <c r="A255" s="26" t="s">
        <v>52</v>
      </c>
      <c r="E255" s="27" t="s">
        <v>780</v>
      </c>
      <c r="H255" s="49"/>
    </row>
    <row r="256" spans="1:16" x14ac:dyDescent="0.2">
      <c r="A256" s="30" t="s">
        <v>54</v>
      </c>
      <c r="E256" s="29" t="s">
        <v>781</v>
      </c>
      <c r="H256" s="49"/>
    </row>
    <row r="257" spans="1:16" ht="25.5" x14ac:dyDescent="0.2">
      <c r="A257" s="17" t="s">
        <v>47</v>
      </c>
      <c r="B257" s="22" t="s">
        <v>438</v>
      </c>
      <c r="C257" s="22" t="s">
        <v>554</v>
      </c>
      <c r="D257" s="17" t="s">
        <v>49</v>
      </c>
      <c r="E257" s="23" t="s">
        <v>555</v>
      </c>
      <c r="F257" s="24" t="s">
        <v>213</v>
      </c>
      <c r="G257" s="25">
        <v>12.2</v>
      </c>
      <c r="H257" s="48"/>
      <c r="I257" s="25">
        <f>ROUND(ROUND(H257,1)*ROUND(G257,1),1)</f>
        <v>0</v>
      </c>
      <c r="O257">
        <f>(I257*21)/100</f>
        <v>0</v>
      </c>
      <c r="P257" t="s">
        <v>27</v>
      </c>
    </row>
    <row r="258" spans="1:16" x14ac:dyDescent="0.2">
      <c r="A258" s="26" t="s">
        <v>52</v>
      </c>
      <c r="E258" s="27" t="s">
        <v>556</v>
      </c>
      <c r="H258" s="49"/>
    </row>
    <row r="259" spans="1:16" x14ac:dyDescent="0.2">
      <c r="A259" s="30" t="s">
        <v>54</v>
      </c>
      <c r="E259" s="29" t="s">
        <v>811</v>
      </c>
      <c r="H259" s="49"/>
    </row>
    <row r="260" spans="1:16" ht="25.5" x14ac:dyDescent="0.2">
      <c r="A260" s="17" t="s">
        <v>47</v>
      </c>
      <c r="B260" s="22" t="s">
        <v>441</v>
      </c>
      <c r="C260" s="22" t="s">
        <v>559</v>
      </c>
      <c r="D260" s="17" t="s">
        <v>49</v>
      </c>
      <c r="E260" s="23" t="s">
        <v>560</v>
      </c>
      <c r="F260" s="24" t="s">
        <v>213</v>
      </c>
      <c r="G260" s="25">
        <v>14.8</v>
      </c>
      <c r="H260" s="48"/>
      <c r="I260" s="25">
        <f>ROUND(ROUND(H260,1)*ROUND(G260,1),1)</f>
        <v>0</v>
      </c>
      <c r="O260">
        <f>(I260*21)/100</f>
        <v>0</v>
      </c>
      <c r="P260" t="s">
        <v>27</v>
      </c>
    </row>
    <row r="261" spans="1:16" x14ac:dyDescent="0.2">
      <c r="A261" s="26" t="s">
        <v>52</v>
      </c>
      <c r="E261" s="27" t="s">
        <v>561</v>
      </c>
      <c r="H261" s="49"/>
    </row>
    <row r="262" spans="1:16" x14ac:dyDescent="0.2">
      <c r="A262" s="30" t="s">
        <v>54</v>
      </c>
      <c r="E262" s="29" t="s">
        <v>812</v>
      </c>
      <c r="H262" s="49"/>
    </row>
    <row r="263" spans="1:16" x14ac:dyDescent="0.2">
      <c r="A263" s="17" t="s">
        <v>47</v>
      </c>
      <c r="B263" s="22" t="s">
        <v>444</v>
      </c>
      <c r="C263" s="22" t="s">
        <v>564</v>
      </c>
      <c r="D263" s="17" t="s">
        <v>49</v>
      </c>
      <c r="E263" s="23" t="s">
        <v>565</v>
      </c>
      <c r="F263" s="24" t="s">
        <v>213</v>
      </c>
      <c r="G263" s="25">
        <v>149.23787799999999</v>
      </c>
      <c r="H263" s="48"/>
      <c r="I263" s="25">
        <f>ROUND(ROUND(H263,1)*ROUND(G263,1),1)</f>
        <v>0</v>
      </c>
      <c r="O263">
        <f>(I263*21)/100</f>
        <v>0</v>
      </c>
      <c r="P263" t="s">
        <v>27</v>
      </c>
    </row>
    <row r="264" spans="1:16" x14ac:dyDescent="0.2">
      <c r="A264" s="26" t="s">
        <v>52</v>
      </c>
      <c r="E264" s="27" t="s">
        <v>49</v>
      </c>
      <c r="H264" s="49"/>
    </row>
    <row r="265" spans="1:16" x14ac:dyDescent="0.2">
      <c r="A265" s="30" t="s">
        <v>54</v>
      </c>
      <c r="E265" s="29" t="s">
        <v>49</v>
      </c>
      <c r="H265" s="49"/>
    </row>
    <row r="266" spans="1:16" x14ac:dyDescent="0.2">
      <c r="A266" s="17" t="s">
        <v>47</v>
      </c>
      <c r="B266" s="22" t="s">
        <v>462</v>
      </c>
      <c r="C266" s="22" t="s">
        <v>567</v>
      </c>
      <c r="D266" s="17" t="s">
        <v>49</v>
      </c>
      <c r="E266" s="23" t="s">
        <v>568</v>
      </c>
      <c r="F266" s="24" t="s">
        <v>213</v>
      </c>
      <c r="G266" s="25">
        <v>27.582100000000001</v>
      </c>
      <c r="H266" s="48"/>
      <c r="I266" s="25">
        <f>ROUND(ROUND(H266,1)*ROUND(G266,1),1)</f>
        <v>0</v>
      </c>
      <c r="O266">
        <f>(I266*21)/100</f>
        <v>0</v>
      </c>
      <c r="P266" t="s">
        <v>27</v>
      </c>
    </row>
    <row r="267" spans="1:16" ht="25.5" x14ac:dyDescent="0.2">
      <c r="A267" s="26" t="s">
        <v>52</v>
      </c>
      <c r="E267" s="27" t="s">
        <v>569</v>
      </c>
      <c r="H267" s="49"/>
    </row>
    <row r="268" spans="1:16" x14ac:dyDescent="0.2">
      <c r="A268" s="30" t="s">
        <v>54</v>
      </c>
      <c r="E268" s="29" t="s">
        <v>49</v>
      </c>
      <c r="H268" s="49"/>
    </row>
    <row r="269" spans="1:16" x14ac:dyDescent="0.2">
      <c r="A269" s="17" t="s">
        <v>47</v>
      </c>
      <c r="B269" s="22" t="s">
        <v>466</v>
      </c>
      <c r="C269" s="22" t="s">
        <v>571</v>
      </c>
      <c r="D269" s="17" t="s">
        <v>49</v>
      </c>
      <c r="E269" s="23" t="s">
        <v>568</v>
      </c>
      <c r="F269" s="24" t="s">
        <v>213</v>
      </c>
      <c r="G269" s="25">
        <v>27.6</v>
      </c>
      <c r="H269" s="48"/>
      <c r="I269" s="25">
        <f>ROUND(ROUND(H269,1)*ROUND(G269,1),1)</f>
        <v>0</v>
      </c>
      <c r="O269">
        <f>(I269*21)/100</f>
        <v>0</v>
      </c>
      <c r="P269" t="s">
        <v>27</v>
      </c>
    </row>
    <row r="270" spans="1:16" ht="25.5" x14ac:dyDescent="0.2">
      <c r="A270" s="26" t="s">
        <v>52</v>
      </c>
      <c r="E270" s="27" t="s">
        <v>572</v>
      </c>
      <c r="H270" s="49"/>
    </row>
    <row r="271" spans="1:16" x14ac:dyDescent="0.2">
      <c r="A271" s="28" t="s">
        <v>54</v>
      </c>
      <c r="E271" s="29" t="s">
        <v>49</v>
      </c>
      <c r="H271" s="49"/>
    </row>
  </sheetData>
  <sheetProtection algorithmName="SHA-512" hashValue="de2g6E/4ZTjj5+iWfJoiMG+t+acVFGjIWo16lTQw+Kt8wgY5Eja/C2hNbWEDpJm5li8ErzWvRpB5/a5HhBcfcQ==" saltValue="S3k14rhD8kBJc2Gb25cuEw==" spinCount="100000" sheet="1" objects="1" scenarios="1"/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232"/>
  <sheetViews>
    <sheetView zoomScaleNormal="100" workbookViewId="0">
      <pane ySplit="9" topLeftCell="A10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0+O10+O110+O117+O124+O146+O150+O205</f>
        <v>0</v>
      </c>
      <c r="P2" t="s">
        <v>26</v>
      </c>
    </row>
    <row r="3" spans="1:18" ht="15" customHeight="1" x14ac:dyDescent="0.2">
      <c r="A3" t="s">
        <v>11</v>
      </c>
      <c r="B3" s="10" t="s">
        <v>13</v>
      </c>
      <c r="C3" s="43" t="s">
        <v>14</v>
      </c>
      <c r="D3" s="38"/>
      <c r="E3" s="11" t="s">
        <v>15</v>
      </c>
      <c r="F3" s="1"/>
      <c r="G3" s="8"/>
      <c r="H3" s="7" t="s">
        <v>813</v>
      </c>
      <c r="I3" s="31">
        <f>0+I10+I110+I117+I124+I146+I150+I205</f>
        <v>0</v>
      </c>
      <c r="O3" t="s">
        <v>22</v>
      </c>
      <c r="P3" t="s">
        <v>25</v>
      </c>
    </row>
    <row r="4" spans="1:18" ht="15" customHeight="1" x14ac:dyDescent="0.2">
      <c r="A4" t="s">
        <v>16</v>
      </c>
      <c r="B4" s="10" t="s">
        <v>17</v>
      </c>
      <c r="C4" s="43" t="s">
        <v>18</v>
      </c>
      <c r="D4" s="38"/>
      <c r="E4" s="11" t="s">
        <v>19</v>
      </c>
      <c r="F4" s="1"/>
      <c r="G4" s="1"/>
      <c r="H4" s="9"/>
      <c r="I4" s="9"/>
      <c r="O4" t="s">
        <v>23</v>
      </c>
      <c r="P4" t="s">
        <v>25</v>
      </c>
    </row>
    <row r="5" spans="1:18" ht="12.75" customHeight="1" x14ac:dyDescent="0.2">
      <c r="A5" t="s">
        <v>20</v>
      </c>
      <c r="B5" s="10" t="s">
        <v>17</v>
      </c>
      <c r="C5" s="43" t="s">
        <v>103</v>
      </c>
      <c r="D5" s="38"/>
      <c r="E5" s="11" t="s">
        <v>104</v>
      </c>
      <c r="F5" s="1"/>
      <c r="G5" s="1"/>
      <c r="H5" s="1"/>
      <c r="I5" s="1"/>
      <c r="O5" t="s">
        <v>24</v>
      </c>
      <c r="P5" t="s">
        <v>27</v>
      </c>
    </row>
    <row r="6" spans="1:18" ht="12.75" customHeight="1" x14ac:dyDescent="0.2">
      <c r="A6" t="s">
        <v>105</v>
      </c>
      <c r="B6" s="13" t="s">
        <v>21</v>
      </c>
      <c r="C6" s="44" t="s">
        <v>813</v>
      </c>
      <c r="D6" s="45"/>
      <c r="E6" s="14" t="s">
        <v>814</v>
      </c>
      <c r="F6" s="5"/>
      <c r="G6" s="5"/>
      <c r="H6" s="5"/>
      <c r="I6" s="5"/>
    </row>
    <row r="7" spans="1:18" ht="12.75" customHeight="1" x14ac:dyDescent="0.2">
      <c r="A7" s="42" t="s">
        <v>29</v>
      </c>
      <c r="B7" s="42" t="s">
        <v>31</v>
      </c>
      <c r="C7" s="42" t="s">
        <v>32</v>
      </c>
      <c r="D7" s="42" t="s">
        <v>33</v>
      </c>
      <c r="E7" s="42" t="s">
        <v>34</v>
      </c>
      <c r="F7" s="42" t="s">
        <v>36</v>
      </c>
      <c r="G7" s="42" t="s">
        <v>38</v>
      </c>
      <c r="H7" s="42" t="s">
        <v>40</v>
      </c>
      <c r="I7" s="42"/>
    </row>
    <row r="8" spans="1:18" ht="12.75" customHeight="1" x14ac:dyDescent="0.2">
      <c r="A8" s="42"/>
      <c r="B8" s="42"/>
      <c r="C8" s="42"/>
      <c r="D8" s="42"/>
      <c r="E8" s="42"/>
      <c r="F8" s="42"/>
      <c r="G8" s="42"/>
      <c r="H8" s="12" t="s">
        <v>41</v>
      </c>
      <c r="I8" s="12" t="s">
        <v>43</v>
      </c>
    </row>
    <row r="9" spans="1:18" ht="12.75" customHeight="1" x14ac:dyDescent="0.2">
      <c r="A9" s="12" t="s">
        <v>30</v>
      </c>
      <c r="B9" s="12" t="s">
        <v>25</v>
      </c>
      <c r="C9" s="12" t="s">
        <v>27</v>
      </c>
      <c r="D9" s="12" t="s">
        <v>26</v>
      </c>
      <c r="E9" s="12" t="s">
        <v>35</v>
      </c>
      <c r="F9" s="12" t="s">
        <v>37</v>
      </c>
      <c r="G9" s="12" t="s">
        <v>39</v>
      </c>
      <c r="H9" s="12" t="s">
        <v>42</v>
      </c>
      <c r="I9" s="12" t="s">
        <v>44</v>
      </c>
    </row>
    <row r="10" spans="1:18" ht="12.75" customHeight="1" x14ac:dyDescent="0.2">
      <c r="A10" s="18" t="s">
        <v>45</v>
      </c>
      <c r="B10" s="18"/>
      <c r="C10" s="19" t="s">
        <v>25</v>
      </c>
      <c r="D10" s="18"/>
      <c r="E10" s="20" t="s">
        <v>99</v>
      </c>
      <c r="F10" s="18"/>
      <c r="G10" s="18"/>
      <c r="H10" s="47"/>
      <c r="I10" s="21">
        <f>0+Q10</f>
        <v>0</v>
      </c>
      <c r="O10">
        <f>0+R10</f>
        <v>0</v>
      </c>
      <c r="Q10">
        <f>0+I11+I14+I17+I20+I23+I26+I29+I32+I35+I38+I41+I44+I47+I50+I53+I56+I59+I62+I65+I68+I71+I74+I77+I80+I83+I86+I89+I92+I95+I98+I101+I104+I107</f>
        <v>0</v>
      </c>
      <c r="R10">
        <f>0+O11+O14+O17+O20+O23+O26+O29+O32+O35+O38+O41+O44+O47+O50+O53+O56+O59+O62+O65+O68+O71+O74+O77+O80+O83+O86+O89+O92+O95+O98+O101+O104+O107</f>
        <v>0</v>
      </c>
    </row>
    <row r="11" spans="1:18" x14ac:dyDescent="0.2">
      <c r="A11" s="17" t="s">
        <v>47</v>
      </c>
      <c r="B11" s="22" t="s">
        <v>25</v>
      </c>
      <c r="C11" s="22" t="s">
        <v>579</v>
      </c>
      <c r="D11" s="17" t="s">
        <v>49</v>
      </c>
      <c r="E11" s="23" t="s">
        <v>580</v>
      </c>
      <c r="F11" s="24" t="s">
        <v>110</v>
      </c>
      <c r="G11" s="25">
        <v>4.3</v>
      </c>
      <c r="H11" s="48"/>
      <c r="I11" s="25">
        <f>ROUND(ROUND(H11,1)*ROUND(G11,1),1)</f>
        <v>0</v>
      </c>
      <c r="O11">
        <f>(I11*21)/100</f>
        <v>0</v>
      </c>
      <c r="P11" t="s">
        <v>27</v>
      </c>
    </row>
    <row r="12" spans="1:18" ht="25.5" x14ac:dyDescent="0.2">
      <c r="A12" s="26" t="s">
        <v>52</v>
      </c>
      <c r="E12" s="27" t="s">
        <v>122</v>
      </c>
      <c r="H12" s="49"/>
    </row>
    <row r="13" spans="1:18" x14ac:dyDescent="0.2">
      <c r="A13" s="30" t="s">
        <v>54</v>
      </c>
      <c r="E13" s="29" t="s">
        <v>815</v>
      </c>
      <c r="H13" s="49"/>
    </row>
    <row r="14" spans="1:18" x14ac:dyDescent="0.2">
      <c r="A14" s="17" t="s">
        <v>47</v>
      </c>
      <c r="B14" s="22" t="s">
        <v>27</v>
      </c>
      <c r="C14" s="22" t="s">
        <v>583</v>
      </c>
      <c r="D14" s="17" t="s">
        <v>49</v>
      </c>
      <c r="E14" s="23" t="s">
        <v>584</v>
      </c>
      <c r="F14" s="24" t="s">
        <v>110</v>
      </c>
      <c r="G14" s="25">
        <v>17.100000000000001</v>
      </c>
      <c r="H14" s="48"/>
      <c r="I14" s="25">
        <f>ROUND(ROUND(H14,1)*ROUND(G14,1),1)</f>
        <v>0</v>
      </c>
      <c r="O14">
        <f>(I14*21)/100</f>
        <v>0</v>
      </c>
      <c r="P14" t="s">
        <v>27</v>
      </c>
    </row>
    <row r="15" spans="1:18" ht="25.5" x14ac:dyDescent="0.2">
      <c r="A15" s="26" t="s">
        <v>52</v>
      </c>
      <c r="E15" s="27" t="s">
        <v>126</v>
      </c>
      <c r="H15" s="49"/>
    </row>
    <row r="16" spans="1:18" x14ac:dyDescent="0.2">
      <c r="A16" s="30" t="s">
        <v>54</v>
      </c>
      <c r="E16" s="29" t="s">
        <v>816</v>
      </c>
      <c r="H16" s="49"/>
    </row>
    <row r="17" spans="1:16" x14ac:dyDescent="0.2">
      <c r="A17" s="17" t="s">
        <v>47</v>
      </c>
      <c r="B17" s="22" t="s">
        <v>26</v>
      </c>
      <c r="C17" s="22" t="s">
        <v>656</v>
      </c>
      <c r="D17" s="17" t="s">
        <v>49</v>
      </c>
      <c r="E17" s="23" t="s">
        <v>657</v>
      </c>
      <c r="F17" s="24" t="s">
        <v>110</v>
      </c>
      <c r="G17" s="25">
        <v>17.100000000000001</v>
      </c>
      <c r="H17" s="48"/>
      <c r="I17" s="25">
        <f>ROUND(ROUND(H17,1)*ROUND(G17,1),1)</f>
        <v>0</v>
      </c>
      <c r="O17">
        <f>(I17*21)/100</f>
        <v>0</v>
      </c>
      <c r="P17" t="s">
        <v>27</v>
      </c>
    </row>
    <row r="18" spans="1:16" ht="38.25" x14ac:dyDescent="0.2">
      <c r="A18" s="26" t="s">
        <v>52</v>
      </c>
      <c r="E18" s="27" t="s">
        <v>130</v>
      </c>
      <c r="H18" s="49"/>
    </row>
    <row r="19" spans="1:16" x14ac:dyDescent="0.2">
      <c r="A19" s="30" t="s">
        <v>54</v>
      </c>
      <c r="E19" s="29" t="s">
        <v>817</v>
      </c>
      <c r="H19" s="49"/>
    </row>
    <row r="20" spans="1:16" ht="25.5" x14ac:dyDescent="0.2">
      <c r="A20" s="17" t="s">
        <v>47</v>
      </c>
      <c r="B20" s="22" t="s">
        <v>35</v>
      </c>
      <c r="C20" s="22" t="s">
        <v>132</v>
      </c>
      <c r="D20" s="17" t="s">
        <v>49</v>
      </c>
      <c r="E20" s="23" t="s">
        <v>133</v>
      </c>
      <c r="F20" s="24" t="s">
        <v>110</v>
      </c>
      <c r="G20" s="25">
        <v>19.8</v>
      </c>
      <c r="H20" s="48"/>
      <c r="I20" s="25">
        <f>ROUND(ROUND(H20,1)*ROUND(G20,1),1)</f>
        <v>0</v>
      </c>
      <c r="O20">
        <f>(I20*21)/100</f>
        <v>0</v>
      </c>
      <c r="P20" t="s">
        <v>27</v>
      </c>
    </row>
    <row r="21" spans="1:16" ht="25.5" x14ac:dyDescent="0.2">
      <c r="A21" s="26" t="s">
        <v>52</v>
      </c>
      <c r="E21" s="27" t="s">
        <v>818</v>
      </c>
      <c r="H21" s="49"/>
    </row>
    <row r="22" spans="1:16" x14ac:dyDescent="0.2">
      <c r="A22" s="30" t="s">
        <v>54</v>
      </c>
      <c r="E22" s="29" t="s">
        <v>819</v>
      </c>
      <c r="H22" s="49"/>
    </row>
    <row r="23" spans="1:16" ht="25.5" x14ac:dyDescent="0.2">
      <c r="A23" s="17" t="s">
        <v>47</v>
      </c>
      <c r="B23" s="22" t="s">
        <v>37</v>
      </c>
      <c r="C23" s="22" t="s">
        <v>590</v>
      </c>
      <c r="D23" s="17" t="s">
        <v>49</v>
      </c>
      <c r="E23" s="23" t="s">
        <v>591</v>
      </c>
      <c r="F23" s="24" t="s">
        <v>110</v>
      </c>
      <c r="G23" s="25">
        <v>8.3000000000000007</v>
      </c>
      <c r="H23" s="48"/>
      <c r="I23" s="25">
        <f>ROUND(ROUND(H23,1)*ROUND(G23,1),1)</f>
        <v>0</v>
      </c>
      <c r="O23">
        <f>(I23*21)/100</f>
        <v>0</v>
      </c>
      <c r="P23" t="s">
        <v>27</v>
      </c>
    </row>
    <row r="24" spans="1:16" ht="25.5" x14ac:dyDescent="0.2">
      <c r="A24" s="26" t="s">
        <v>52</v>
      </c>
      <c r="E24" s="27" t="s">
        <v>126</v>
      </c>
      <c r="H24" s="49"/>
    </row>
    <row r="25" spans="1:16" x14ac:dyDescent="0.2">
      <c r="A25" s="30" t="s">
        <v>54</v>
      </c>
      <c r="E25" s="29" t="s">
        <v>820</v>
      </c>
      <c r="H25" s="49"/>
    </row>
    <row r="26" spans="1:16" x14ac:dyDescent="0.2">
      <c r="A26" s="17" t="s">
        <v>47</v>
      </c>
      <c r="B26" s="22" t="s">
        <v>39</v>
      </c>
      <c r="C26" s="22" t="s">
        <v>146</v>
      </c>
      <c r="D26" s="17" t="s">
        <v>49</v>
      </c>
      <c r="E26" s="23" t="s">
        <v>147</v>
      </c>
      <c r="F26" s="24" t="s">
        <v>148</v>
      </c>
      <c r="G26" s="25">
        <v>10</v>
      </c>
      <c r="H26" s="48"/>
      <c r="I26" s="25">
        <f>ROUND(ROUND(H26,1)*ROUND(G26,1),1)</f>
        <v>0</v>
      </c>
      <c r="O26">
        <f>(I26*21)/100</f>
        <v>0</v>
      </c>
      <c r="P26" t="s">
        <v>27</v>
      </c>
    </row>
    <row r="27" spans="1:16" x14ac:dyDescent="0.2">
      <c r="A27" s="26" t="s">
        <v>52</v>
      </c>
      <c r="E27" s="27" t="s">
        <v>149</v>
      </c>
      <c r="H27" s="49"/>
    </row>
    <row r="28" spans="1:16" x14ac:dyDescent="0.2">
      <c r="A28" s="30" t="s">
        <v>54</v>
      </c>
      <c r="E28" s="29" t="s">
        <v>49</v>
      </c>
      <c r="H28" s="49"/>
    </row>
    <row r="29" spans="1:16" x14ac:dyDescent="0.2">
      <c r="A29" s="17" t="s">
        <v>47</v>
      </c>
      <c r="B29" s="22" t="s">
        <v>66</v>
      </c>
      <c r="C29" s="22" t="s">
        <v>150</v>
      </c>
      <c r="D29" s="17" t="s">
        <v>49</v>
      </c>
      <c r="E29" s="23" t="s">
        <v>151</v>
      </c>
      <c r="F29" s="24" t="s">
        <v>152</v>
      </c>
      <c r="G29" s="25">
        <v>10</v>
      </c>
      <c r="H29" s="48"/>
      <c r="I29" s="25">
        <f>ROUND(ROUND(H29,1)*ROUND(G29,1),1)</f>
        <v>0</v>
      </c>
      <c r="O29">
        <f>(I29*21)/100</f>
        <v>0</v>
      </c>
      <c r="P29" t="s">
        <v>27</v>
      </c>
    </row>
    <row r="30" spans="1:16" x14ac:dyDescent="0.2">
      <c r="A30" s="26" t="s">
        <v>52</v>
      </c>
      <c r="E30" s="27" t="s">
        <v>149</v>
      </c>
      <c r="H30" s="49"/>
    </row>
    <row r="31" spans="1:16" x14ac:dyDescent="0.2">
      <c r="A31" s="30" t="s">
        <v>54</v>
      </c>
      <c r="E31" s="29" t="s">
        <v>49</v>
      </c>
      <c r="H31" s="49"/>
    </row>
    <row r="32" spans="1:16" x14ac:dyDescent="0.2">
      <c r="A32" s="17" t="s">
        <v>47</v>
      </c>
      <c r="B32" s="22" t="s">
        <v>69</v>
      </c>
      <c r="C32" s="22" t="s">
        <v>157</v>
      </c>
      <c r="D32" s="17" t="s">
        <v>49</v>
      </c>
      <c r="E32" s="23" t="s">
        <v>158</v>
      </c>
      <c r="F32" s="24" t="s">
        <v>159</v>
      </c>
      <c r="G32" s="25">
        <v>3</v>
      </c>
      <c r="H32" s="48"/>
      <c r="I32" s="25">
        <f>ROUND(ROUND(H32,1)*ROUND(G32,1),1)</f>
        <v>0</v>
      </c>
      <c r="O32">
        <f>(I32*21)/100</f>
        <v>0</v>
      </c>
      <c r="P32" t="s">
        <v>27</v>
      </c>
    </row>
    <row r="33" spans="1:16" x14ac:dyDescent="0.2">
      <c r="A33" s="26" t="s">
        <v>52</v>
      </c>
      <c r="E33" s="27" t="s">
        <v>160</v>
      </c>
      <c r="H33" s="49"/>
    </row>
    <row r="34" spans="1:16" x14ac:dyDescent="0.2">
      <c r="A34" s="30" t="s">
        <v>54</v>
      </c>
      <c r="E34" s="29" t="s">
        <v>49</v>
      </c>
      <c r="H34" s="49"/>
    </row>
    <row r="35" spans="1:16" x14ac:dyDescent="0.2">
      <c r="A35" s="17" t="s">
        <v>47</v>
      </c>
      <c r="B35" s="22" t="s">
        <v>42</v>
      </c>
      <c r="C35" s="22" t="s">
        <v>821</v>
      </c>
      <c r="D35" s="17" t="s">
        <v>49</v>
      </c>
      <c r="E35" s="23" t="s">
        <v>822</v>
      </c>
      <c r="F35" s="24" t="s">
        <v>159</v>
      </c>
      <c r="G35" s="25">
        <v>0.5</v>
      </c>
      <c r="H35" s="48"/>
      <c r="I35" s="25">
        <f>ROUND(ROUND(H35,1)*ROUND(G35,1),1)</f>
        <v>0</v>
      </c>
      <c r="O35">
        <f>(I35*21)/100</f>
        <v>0</v>
      </c>
      <c r="P35" t="s">
        <v>27</v>
      </c>
    </row>
    <row r="36" spans="1:16" x14ac:dyDescent="0.2">
      <c r="A36" s="26" t="s">
        <v>52</v>
      </c>
      <c r="E36" s="27" t="s">
        <v>172</v>
      </c>
      <c r="H36" s="49"/>
    </row>
    <row r="37" spans="1:16" x14ac:dyDescent="0.2">
      <c r="A37" s="30" t="s">
        <v>54</v>
      </c>
      <c r="E37" s="29" t="s">
        <v>823</v>
      </c>
      <c r="H37" s="49"/>
    </row>
    <row r="38" spans="1:16" x14ac:dyDescent="0.2">
      <c r="A38" s="17" t="s">
        <v>47</v>
      </c>
      <c r="B38" s="22" t="s">
        <v>44</v>
      </c>
      <c r="C38" s="22" t="s">
        <v>660</v>
      </c>
      <c r="D38" s="17" t="s">
        <v>49</v>
      </c>
      <c r="E38" s="23" t="s">
        <v>661</v>
      </c>
      <c r="F38" s="24" t="s">
        <v>159</v>
      </c>
      <c r="G38" s="25">
        <v>54</v>
      </c>
      <c r="H38" s="48"/>
      <c r="I38" s="25">
        <f>ROUND(ROUND(H38,1)*ROUND(G38,1),1)</f>
        <v>0</v>
      </c>
      <c r="O38">
        <f>(I38*21)/100</f>
        <v>0</v>
      </c>
      <c r="P38" t="s">
        <v>27</v>
      </c>
    </row>
    <row r="39" spans="1:16" ht="25.5" x14ac:dyDescent="0.2">
      <c r="A39" s="26" t="s">
        <v>52</v>
      </c>
      <c r="E39" s="27" t="s">
        <v>167</v>
      </c>
      <c r="H39" s="49"/>
    </row>
    <row r="40" spans="1:16" x14ac:dyDescent="0.2">
      <c r="A40" s="30" t="s">
        <v>54</v>
      </c>
      <c r="E40" s="29" t="s">
        <v>49</v>
      </c>
      <c r="H40" s="49"/>
    </row>
    <row r="41" spans="1:16" x14ac:dyDescent="0.2">
      <c r="A41" s="17" t="s">
        <v>47</v>
      </c>
      <c r="B41" s="22" t="s">
        <v>76</v>
      </c>
      <c r="C41" s="22" t="s">
        <v>168</v>
      </c>
      <c r="D41" s="17" t="s">
        <v>49</v>
      </c>
      <c r="E41" s="23" t="s">
        <v>169</v>
      </c>
      <c r="F41" s="24" t="s">
        <v>159</v>
      </c>
      <c r="G41" s="25">
        <v>54.5</v>
      </c>
      <c r="H41" s="48"/>
      <c r="I41" s="25">
        <f>ROUND(ROUND(H41,1)*ROUND(G41,1),1)</f>
        <v>0</v>
      </c>
      <c r="O41">
        <f>(I41*21)/100</f>
        <v>0</v>
      </c>
      <c r="P41" t="s">
        <v>27</v>
      </c>
    </row>
    <row r="42" spans="1:16" x14ac:dyDescent="0.2">
      <c r="A42" s="26" t="s">
        <v>52</v>
      </c>
      <c r="E42" s="27" t="s">
        <v>824</v>
      </c>
      <c r="H42" s="49"/>
    </row>
    <row r="43" spans="1:16" x14ac:dyDescent="0.2">
      <c r="A43" s="30" t="s">
        <v>54</v>
      </c>
      <c r="E43" s="29" t="s">
        <v>825</v>
      </c>
      <c r="H43" s="49"/>
    </row>
    <row r="44" spans="1:16" x14ac:dyDescent="0.2">
      <c r="A44" s="17" t="s">
        <v>47</v>
      </c>
      <c r="B44" s="22" t="s">
        <v>79</v>
      </c>
      <c r="C44" s="22" t="s">
        <v>182</v>
      </c>
      <c r="D44" s="17" t="s">
        <v>49</v>
      </c>
      <c r="E44" s="23" t="s">
        <v>183</v>
      </c>
      <c r="F44" s="24" t="s">
        <v>110</v>
      </c>
      <c r="G44" s="25">
        <v>70.099999999999994</v>
      </c>
      <c r="H44" s="48"/>
      <c r="I44" s="25">
        <f>ROUND(ROUND(H44,1)*ROUND(G44,1),1)</f>
        <v>0</v>
      </c>
      <c r="O44">
        <f>(I44*21)/100</f>
        <v>0</v>
      </c>
      <c r="P44" t="s">
        <v>27</v>
      </c>
    </row>
    <row r="45" spans="1:16" ht="25.5" x14ac:dyDescent="0.2">
      <c r="A45" s="26" t="s">
        <v>52</v>
      </c>
      <c r="E45" s="27" t="s">
        <v>184</v>
      </c>
      <c r="H45" s="49"/>
    </row>
    <row r="46" spans="1:16" x14ac:dyDescent="0.2">
      <c r="A46" s="30" t="s">
        <v>54</v>
      </c>
      <c r="E46" s="29" t="s">
        <v>49</v>
      </c>
      <c r="H46" s="49"/>
    </row>
    <row r="47" spans="1:16" x14ac:dyDescent="0.2">
      <c r="A47" s="17" t="s">
        <v>47</v>
      </c>
      <c r="B47" s="22" t="s">
        <v>82</v>
      </c>
      <c r="C47" s="22" t="s">
        <v>186</v>
      </c>
      <c r="D47" s="17" t="s">
        <v>49</v>
      </c>
      <c r="E47" s="23" t="s">
        <v>187</v>
      </c>
      <c r="F47" s="24" t="s">
        <v>110</v>
      </c>
      <c r="G47" s="25">
        <v>70.099999999999994</v>
      </c>
      <c r="H47" s="48"/>
      <c r="I47" s="25">
        <f>ROUND(ROUND(H47,1)*ROUND(G47,1),1)</f>
        <v>0</v>
      </c>
      <c r="O47">
        <f>(I47*21)/100</f>
        <v>0</v>
      </c>
      <c r="P47" t="s">
        <v>27</v>
      </c>
    </row>
    <row r="48" spans="1:16" ht="25.5" x14ac:dyDescent="0.2">
      <c r="A48" s="26" t="s">
        <v>52</v>
      </c>
      <c r="E48" s="27" t="s">
        <v>184</v>
      </c>
      <c r="H48" s="49"/>
    </row>
    <row r="49" spans="1:16" x14ac:dyDescent="0.2">
      <c r="A49" s="30" t="s">
        <v>54</v>
      </c>
      <c r="E49" s="29" t="s">
        <v>49</v>
      </c>
      <c r="H49" s="49"/>
    </row>
    <row r="50" spans="1:16" x14ac:dyDescent="0.2">
      <c r="A50" s="17" t="s">
        <v>47</v>
      </c>
      <c r="B50" s="22" t="s">
        <v>85</v>
      </c>
      <c r="C50" s="22" t="s">
        <v>189</v>
      </c>
      <c r="D50" s="17" t="s">
        <v>49</v>
      </c>
      <c r="E50" s="23" t="s">
        <v>190</v>
      </c>
      <c r="F50" s="24" t="s">
        <v>159</v>
      </c>
      <c r="G50" s="25">
        <v>54.5</v>
      </c>
      <c r="H50" s="48"/>
      <c r="I50" s="25">
        <f>ROUND(ROUND(H50,1)*ROUND(G50,1),1)</f>
        <v>0</v>
      </c>
      <c r="O50">
        <f>(I50*21)/100</f>
        <v>0</v>
      </c>
      <c r="P50" t="s">
        <v>27</v>
      </c>
    </row>
    <row r="51" spans="1:16" ht="25.5" x14ac:dyDescent="0.2">
      <c r="A51" s="26" t="s">
        <v>52</v>
      </c>
      <c r="E51" s="27" t="s">
        <v>191</v>
      </c>
      <c r="H51" s="49"/>
    </row>
    <row r="52" spans="1:16" x14ac:dyDescent="0.2">
      <c r="A52" s="30" t="s">
        <v>54</v>
      </c>
      <c r="E52" s="29" t="s">
        <v>825</v>
      </c>
      <c r="H52" s="49"/>
    </row>
    <row r="53" spans="1:16" x14ac:dyDescent="0.2">
      <c r="A53" s="17" t="s">
        <v>47</v>
      </c>
      <c r="B53" s="22" t="s">
        <v>88</v>
      </c>
      <c r="C53" s="22" t="s">
        <v>665</v>
      </c>
      <c r="D53" s="17" t="s">
        <v>18</v>
      </c>
      <c r="E53" s="23" t="s">
        <v>666</v>
      </c>
      <c r="F53" s="24" t="s">
        <v>159</v>
      </c>
      <c r="G53" s="25">
        <v>23.3</v>
      </c>
      <c r="H53" s="48"/>
      <c r="I53" s="25">
        <f>ROUND(ROUND(H53,1)*ROUND(G53,1),1)</f>
        <v>0</v>
      </c>
      <c r="O53">
        <f>(I53*21)/100</f>
        <v>0</v>
      </c>
      <c r="P53" t="s">
        <v>27</v>
      </c>
    </row>
    <row r="54" spans="1:16" ht="25.5" x14ac:dyDescent="0.2">
      <c r="A54" s="26" t="s">
        <v>52</v>
      </c>
      <c r="E54" s="27" t="s">
        <v>196</v>
      </c>
      <c r="H54" s="49"/>
    </row>
    <row r="55" spans="1:16" x14ac:dyDescent="0.2">
      <c r="A55" s="30" t="s">
        <v>54</v>
      </c>
      <c r="E55" s="29" t="s">
        <v>826</v>
      </c>
      <c r="H55" s="49"/>
    </row>
    <row r="56" spans="1:16" x14ac:dyDescent="0.2">
      <c r="A56" s="17" t="s">
        <v>47</v>
      </c>
      <c r="B56" s="22" t="s">
        <v>91</v>
      </c>
      <c r="C56" s="22" t="s">
        <v>665</v>
      </c>
      <c r="D56" s="17" t="s">
        <v>199</v>
      </c>
      <c r="E56" s="23" t="s">
        <v>666</v>
      </c>
      <c r="F56" s="24" t="s">
        <v>159</v>
      </c>
      <c r="G56" s="25">
        <v>31.2</v>
      </c>
      <c r="H56" s="48"/>
      <c r="I56" s="25">
        <f>ROUND(ROUND(H56,1)*ROUND(G56,1),1)</f>
        <v>0</v>
      </c>
      <c r="O56">
        <f>(I56*21)/100</f>
        <v>0</v>
      </c>
      <c r="P56" t="s">
        <v>27</v>
      </c>
    </row>
    <row r="57" spans="1:16" ht="25.5" x14ac:dyDescent="0.2">
      <c r="A57" s="26" t="s">
        <v>52</v>
      </c>
      <c r="E57" s="27" t="s">
        <v>200</v>
      </c>
      <c r="H57" s="49"/>
    </row>
    <row r="58" spans="1:16" x14ac:dyDescent="0.2">
      <c r="A58" s="30" t="s">
        <v>54</v>
      </c>
      <c r="E58" s="29" t="s">
        <v>827</v>
      </c>
      <c r="H58" s="49"/>
    </row>
    <row r="59" spans="1:16" x14ac:dyDescent="0.2">
      <c r="A59" s="17" t="s">
        <v>47</v>
      </c>
      <c r="B59" s="22" t="s">
        <v>94</v>
      </c>
      <c r="C59" s="22" t="s">
        <v>203</v>
      </c>
      <c r="D59" s="17" t="s">
        <v>18</v>
      </c>
      <c r="E59" s="23" t="s">
        <v>204</v>
      </c>
      <c r="F59" s="24" t="s">
        <v>159</v>
      </c>
      <c r="G59" s="25">
        <v>62.8</v>
      </c>
      <c r="H59" s="48"/>
      <c r="I59" s="25">
        <f>ROUND(ROUND(H59,1)*ROUND(G59,1),1)</f>
        <v>0</v>
      </c>
      <c r="O59">
        <f>(I59*21)/100</f>
        <v>0</v>
      </c>
      <c r="P59" t="s">
        <v>27</v>
      </c>
    </row>
    <row r="60" spans="1:16" ht="25.5" x14ac:dyDescent="0.2">
      <c r="A60" s="26" t="s">
        <v>52</v>
      </c>
      <c r="E60" s="27" t="s">
        <v>205</v>
      </c>
      <c r="H60" s="49"/>
    </row>
    <row r="61" spans="1:16" x14ac:dyDescent="0.2">
      <c r="A61" s="30" t="s">
        <v>54</v>
      </c>
      <c r="E61" s="29" t="s">
        <v>828</v>
      </c>
      <c r="H61" s="49"/>
    </row>
    <row r="62" spans="1:16" x14ac:dyDescent="0.2">
      <c r="A62" s="17" t="s">
        <v>47</v>
      </c>
      <c r="B62" s="22" t="s">
        <v>97</v>
      </c>
      <c r="C62" s="22" t="s">
        <v>203</v>
      </c>
      <c r="D62" s="17" t="s">
        <v>199</v>
      </c>
      <c r="E62" s="23" t="s">
        <v>204</v>
      </c>
      <c r="F62" s="24" t="s">
        <v>159</v>
      </c>
      <c r="G62" s="25">
        <v>39.5</v>
      </c>
      <c r="H62" s="48"/>
      <c r="I62" s="25">
        <f>ROUND(ROUND(H62,1)*ROUND(G62,1),1)</f>
        <v>0</v>
      </c>
      <c r="O62">
        <f>(I62*21)/100</f>
        <v>0</v>
      </c>
      <c r="P62" t="s">
        <v>27</v>
      </c>
    </row>
    <row r="63" spans="1:16" ht="25.5" x14ac:dyDescent="0.2">
      <c r="A63" s="26" t="s">
        <v>52</v>
      </c>
      <c r="E63" s="27" t="s">
        <v>208</v>
      </c>
      <c r="H63" s="49"/>
    </row>
    <row r="64" spans="1:16" ht="25.5" x14ac:dyDescent="0.2">
      <c r="A64" s="30" t="s">
        <v>54</v>
      </c>
      <c r="E64" s="29" t="s">
        <v>829</v>
      </c>
      <c r="H64" s="49"/>
    </row>
    <row r="65" spans="1:16" x14ac:dyDescent="0.2">
      <c r="A65" s="17" t="s">
        <v>47</v>
      </c>
      <c r="B65" s="22" t="s">
        <v>100</v>
      </c>
      <c r="C65" s="22" t="s">
        <v>211</v>
      </c>
      <c r="D65" s="17" t="s">
        <v>49</v>
      </c>
      <c r="E65" s="23" t="s">
        <v>212</v>
      </c>
      <c r="F65" s="24" t="s">
        <v>213</v>
      </c>
      <c r="G65" s="25">
        <v>62.4</v>
      </c>
      <c r="H65" s="48"/>
      <c r="I65" s="25">
        <f>ROUND(ROUND(H65,1)*ROUND(G65,1),1)</f>
        <v>0</v>
      </c>
      <c r="O65">
        <f>(I65*21)/100</f>
        <v>0</v>
      </c>
      <c r="P65" t="s">
        <v>27</v>
      </c>
    </row>
    <row r="66" spans="1:16" x14ac:dyDescent="0.2">
      <c r="A66" s="26" t="s">
        <v>52</v>
      </c>
      <c r="E66" s="27" t="s">
        <v>214</v>
      </c>
      <c r="H66" s="49"/>
    </row>
    <row r="67" spans="1:16" x14ac:dyDescent="0.2">
      <c r="A67" s="30" t="s">
        <v>54</v>
      </c>
      <c r="E67" s="29" t="s">
        <v>830</v>
      </c>
      <c r="H67" s="49"/>
    </row>
    <row r="68" spans="1:16" x14ac:dyDescent="0.2">
      <c r="A68" s="17" t="s">
        <v>47</v>
      </c>
      <c r="B68" s="22" t="s">
        <v>176</v>
      </c>
      <c r="C68" s="22" t="s">
        <v>217</v>
      </c>
      <c r="D68" s="17" t="s">
        <v>18</v>
      </c>
      <c r="E68" s="23" t="s">
        <v>218</v>
      </c>
      <c r="F68" s="24" t="s">
        <v>159</v>
      </c>
      <c r="G68" s="25">
        <v>13.9</v>
      </c>
      <c r="H68" s="48"/>
      <c r="I68" s="25">
        <f>ROUND(ROUND(H68,1)*ROUND(G68,1),1)</f>
        <v>0</v>
      </c>
      <c r="O68">
        <f>(I68*21)/100</f>
        <v>0</v>
      </c>
      <c r="P68" t="s">
        <v>27</v>
      </c>
    </row>
    <row r="69" spans="1:16" ht="25.5" x14ac:dyDescent="0.2">
      <c r="A69" s="26" t="s">
        <v>52</v>
      </c>
      <c r="E69" s="27" t="s">
        <v>219</v>
      </c>
      <c r="H69" s="49"/>
    </row>
    <row r="70" spans="1:16" x14ac:dyDescent="0.2">
      <c r="A70" s="30" t="s">
        <v>54</v>
      </c>
      <c r="E70" s="29" t="s">
        <v>49</v>
      </c>
      <c r="H70" s="49"/>
    </row>
    <row r="71" spans="1:16" x14ac:dyDescent="0.2">
      <c r="A71" s="17" t="s">
        <v>47</v>
      </c>
      <c r="B71" s="22" t="s">
        <v>181</v>
      </c>
      <c r="C71" s="22" t="s">
        <v>217</v>
      </c>
      <c r="D71" s="17" t="s">
        <v>199</v>
      </c>
      <c r="E71" s="23" t="s">
        <v>218</v>
      </c>
      <c r="F71" s="24" t="s">
        <v>159</v>
      </c>
      <c r="G71" s="25">
        <v>3.3</v>
      </c>
      <c r="H71" s="48"/>
      <c r="I71" s="25">
        <f>ROUND(ROUND(H71,1)*ROUND(G71,1),1)</f>
        <v>0</v>
      </c>
      <c r="O71">
        <f>(I71*21)/100</f>
        <v>0</v>
      </c>
      <c r="P71" t="s">
        <v>27</v>
      </c>
    </row>
    <row r="72" spans="1:16" ht="25.5" x14ac:dyDescent="0.2">
      <c r="A72" s="26" t="s">
        <v>52</v>
      </c>
      <c r="E72" s="27" t="s">
        <v>221</v>
      </c>
      <c r="H72" s="49"/>
    </row>
    <row r="73" spans="1:16" x14ac:dyDescent="0.2">
      <c r="A73" s="30" t="s">
        <v>54</v>
      </c>
      <c r="E73" s="29" t="s">
        <v>49</v>
      </c>
      <c r="H73" s="49"/>
    </row>
    <row r="74" spans="1:16" x14ac:dyDescent="0.2">
      <c r="A74" s="17" t="s">
        <v>222</v>
      </c>
      <c r="B74" s="22" t="s">
        <v>185</v>
      </c>
      <c r="C74" s="22" t="s">
        <v>224</v>
      </c>
      <c r="D74" s="17" t="s">
        <v>49</v>
      </c>
      <c r="E74" s="23" t="s">
        <v>225</v>
      </c>
      <c r="F74" s="24" t="s">
        <v>213</v>
      </c>
      <c r="G74" s="25">
        <v>6.1</v>
      </c>
      <c r="H74" s="48"/>
      <c r="I74" s="25">
        <f>ROUND(ROUND(H74,1)*ROUND(G74,1),1)</f>
        <v>0</v>
      </c>
      <c r="O74">
        <f>(I74*21)/100</f>
        <v>0</v>
      </c>
      <c r="P74" t="s">
        <v>27</v>
      </c>
    </row>
    <row r="75" spans="1:16" x14ac:dyDescent="0.2">
      <c r="A75" s="26" t="s">
        <v>52</v>
      </c>
      <c r="E75" s="27" t="s">
        <v>226</v>
      </c>
      <c r="H75" s="49"/>
    </row>
    <row r="76" spans="1:16" x14ac:dyDescent="0.2">
      <c r="A76" s="30" t="s">
        <v>54</v>
      </c>
      <c r="E76" s="29" t="s">
        <v>831</v>
      </c>
      <c r="H76" s="49"/>
    </row>
    <row r="77" spans="1:16" ht="25.5" x14ac:dyDescent="0.2">
      <c r="A77" s="17" t="s">
        <v>47</v>
      </c>
      <c r="B77" s="22" t="s">
        <v>188</v>
      </c>
      <c r="C77" s="22" t="s">
        <v>229</v>
      </c>
      <c r="D77" s="17" t="s">
        <v>18</v>
      </c>
      <c r="E77" s="23" t="s">
        <v>230</v>
      </c>
      <c r="F77" s="24" t="s">
        <v>159</v>
      </c>
      <c r="G77" s="25">
        <v>9.4</v>
      </c>
      <c r="H77" s="48"/>
      <c r="I77" s="25">
        <f>ROUND(ROUND(H77,1)*ROUND(G77,1),1)</f>
        <v>0</v>
      </c>
      <c r="O77">
        <f>(I77*21)/100</f>
        <v>0</v>
      </c>
      <c r="P77" t="s">
        <v>27</v>
      </c>
    </row>
    <row r="78" spans="1:16" ht="25.5" x14ac:dyDescent="0.2">
      <c r="A78" s="26" t="s">
        <v>52</v>
      </c>
      <c r="E78" s="27" t="s">
        <v>231</v>
      </c>
      <c r="H78" s="49"/>
    </row>
    <row r="79" spans="1:16" x14ac:dyDescent="0.2">
      <c r="A79" s="30" t="s">
        <v>54</v>
      </c>
      <c r="E79" s="29" t="s">
        <v>49</v>
      </c>
      <c r="H79" s="49"/>
    </row>
    <row r="80" spans="1:16" ht="25.5" x14ac:dyDescent="0.2">
      <c r="A80" s="17" t="s">
        <v>47</v>
      </c>
      <c r="B80" s="22" t="s">
        <v>193</v>
      </c>
      <c r="C80" s="22" t="s">
        <v>229</v>
      </c>
      <c r="D80" s="17" t="s">
        <v>199</v>
      </c>
      <c r="E80" s="23" t="s">
        <v>230</v>
      </c>
      <c r="F80" s="24" t="s">
        <v>159</v>
      </c>
      <c r="G80" s="25">
        <v>7.1</v>
      </c>
      <c r="H80" s="48"/>
      <c r="I80" s="25">
        <f>ROUND(ROUND(H80,1)*ROUND(G80,1),1)</f>
        <v>0</v>
      </c>
      <c r="O80">
        <f>(I80*21)/100</f>
        <v>0</v>
      </c>
      <c r="P80" t="s">
        <v>27</v>
      </c>
    </row>
    <row r="81" spans="1:16" ht="25.5" x14ac:dyDescent="0.2">
      <c r="A81" s="26" t="s">
        <v>52</v>
      </c>
      <c r="E81" s="27" t="s">
        <v>233</v>
      </c>
      <c r="H81" s="49"/>
    </row>
    <row r="82" spans="1:16" x14ac:dyDescent="0.2">
      <c r="A82" s="30" t="s">
        <v>54</v>
      </c>
      <c r="E82" s="29" t="s">
        <v>49</v>
      </c>
      <c r="H82" s="49"/>
    </row>
    <row r="83" spans="1:16" x14ac:dyDescent="0.2">
      <c r="A83" s="17" t="s">
        <v>222</v>
      </c>
      <c r="B83" s="22" t="s">
        <v>198</v>
      </c>
      <c r="C83" s="22" t="s">
        <v>224</v>
      </c>
      <c r="D83" s="17" t="s">
        <v>49</v>
      </c>
      <c r="E83" s="23" t="s">
        <v>225</v>
      </c>
      <c r="F83" s="24" t="s">
        <v>213</v>
      </c>
      <c r="G83" s="25">
        <v>13.2</v>
      </c>
      <c r="H83" s="48"/>
      <c r="I83" s="25">
        <f>ROUND(ROUND(H83,1)*ROUND(G83,1),1)</f>
        <v>0</v>
      </c>
      <c r="O83">
        <f>(I83*21)/100</f>
        <v>0</v>
      </c>
      <c r="P83" t="s">
        <v>27</v>
      </c>
    </row>
    <row r="84" spans="1:16" x14ac:dyDescent="0.2">
      <c r="A84" s="26" t="s">
        <v>52</v>
      </c>
      <c r="E84" s="27" t="s">
        <v>235</v>
      </c>
      <c r="H84" s="49"/>
    </row>
    <row r="85" spans="1:16" x14ac:dyDescent="0.2">
      <c r="A85" s="30" t="s">
        <v>54</v>
      </c>
      <c r="E85" s="29" t="s">
        <v>832</v>
      </c>
      <c r="H85" s="49"/>
    </row>
    <row r="86" spans="1:16" x14ac:dyDescent="0.2">
      <c r="A86" s="17" t="s">
        <v>47</v>
      </c>
      <c r="B86" s="22" t="s">
        <v>202</v>
      </c>
      <c r="C86" s="22" t="s">
        <v>238</v>
      </c>
      <c r="D86" s="17" t="s">
        <v>18</v>
      </c>
      <c r="E86" s="23" t="s">
        <v>239</v>
      </c>
      <c r="F86" s="24" t="s">
        <v>159</v>
      </c>
      <c r="G86" s="25">
        <v>8.3000000000000007</v>
      </c>
      <c r="H86" s="48"/>
      <c r="I86" s="25">
        <f>ROUND(ROUND(H86,1)*ROUND(G86,1),1)</f>
        <v>0</v>
      </c>
      <c r="O86">
        <f>(I86*21)/100</f>
        <v>0</v>
      </c>
      <c r="P86" t="s">
        <v>27</v>
      </c>
    </row>
    <row r="87" spans="1:16" ht="25.5" x14ac:dyDescent="0.2">
      <c r="A87" s="26" t="s">
        <v>52</v>
      </c>
      <c r="E87" s="27" t="s">
        <v>240</v>
      </c>
      <c r="H87" s="49"/>
    </row>
    <row r="88" spans="1:16" x14ac:dyDescent="0.2">
      <c r="A88" s="30" t="s">
        <v>54</v>
      </c>
      <c r="E88" s="29" t="s">
        <v>49</v>
      </c>
      <c r="H88" s="49"/>
    </row>
    <row r="89" spans="1:16" x14ac:dyDescent="0.2">
      <c r="A89" s="17" t="s">
        <v>222</v>
      </c>
      <c r="B89" s="22" t="s">
        <v>210</v>
      </c>
      <c r="C89" s="22" t="s">
        <v>242</v>
      </c>
      <c r="D89" s="17" t="s">
        <v>49</v>
      </c>
      <c r="E89" s="23" t="s">
        <v>243</v>
      </c>
      <c r="F89" s="24" t="s">
        <v>213</v>
      </c>
      <c r="G89" s="25">
        <v>16.600000000000001</v>
      </c>
      <c r="H89" s="48"/>
      <c r="I89" s="25">
        <f>ROUND(ROUND(H89,1)*ROUND(G89,1),1)</f>
        <v>0</v>
      </c>
      <c r="O89">
        <f>(I89*21)/100</f>
        <v>0</v>
      </c>
      <c r="P89" t="s">
        <v>27</v>
      </c>
    </row>
    <row r="90" spans="1:16" x14ac:dyDescent="0.2">
      <c r="A90" s="26" t="s">
        <v>52</v>
      </c>
      <c r="E90" s="27" t="s">
        <v>244</v>
      </c>
      <c r="H90" s="49"/>
    </row>
    <row r="91" spans="1:16" x14ac:dyDescent="0.2">
      <c r="A91" s="30" t="s">
        <v>54</v>
      </c>
      <c r="E91" s="29" t="s">
        <v>833</v>
      </c>
      <c r="H91" s="49"/>
    </row>
    <row r="92" spans="1:16" x14ac:dyDescent="0.2">
      <c r="A92" s="17" t="s">
        <v>47</v>
      </c>
      <c r="B92" s="22" t="s">
        <v>207</v>
      </c>
      <c r="C92" s="22" t="s">
        <v>238</v>
      </c>
      <c r="D92" s="17" t="s">
        <v>199</v>
      </c>
      <c r="E92" s="23" t="s">
        <v>239</v>
      </c>
      <c r="F92" s="24" t="s">
        <v>159</v>
      </c>
      <c r="G92" s="25">
        <v>0.4</v>
      </c>
      <c r="H92" s="48"/>
      <c r="I92" s="25">
        <f>ROUND(ROUND(H92,1)*ROUND(G92,1),1)</f>
        <v>0</v>
      </c>
      <c r="O92">
        <f>(I92*21)/100</f>
        <v>0</v>
      </c>
      <c r="P92" t="s">
        <v>27</v>
      </c>
    </row>
    <row r="93" spans="1:16" x14ac:dyDescent="0.2">
      <c r="A93" s="26" t="s">
        <v>52</v>
      </c>
      <c r="E93" s="27" t="s">
        <v>247</v>
      </c>
      <c r="H93" s="49"/>
    </row>
    <row r="94" spans="1:16" x14ac:dyDescent="0.2">
      <c r="A94" s="30" t="s">
        <v>54</v>
      </c>
      <c r="E94" s="29" t="s">
        <v>834</v>
      </c>
      <c r="H94" s="49"/>
    </row>
    <row r="95" spans="1:16" x14ac:dyDescent="0.2">
      <c r="A95" s="17" t="s">
        <v>222</v>
      </c>
      <c r="B95" s="22" t="s">
        <v>216</v>
      </c>
      <c r="C95" s="22" t="s">
        <v>250</v>
      </c>
      <c r="D95" s="17" t="s">
        <v>49</v>
      </c>
      <c r="E95" s="23" t="s">
        <v>251</v>
      </c>
      <c r="F95" s="24" t="s">
        <v>213</v>
      </c>
      <c r="G95" s="25">
        <v>0.7</v>
      </c>
      <c r="H95" s="48"/>
      <c r="I95" s="25">
        <f>ROUND(ROUND(H95,1)*ROUND(G95,1),1)</f>
        <v>0</v>
      </c>
      <c r="O95">
        <f>(I95*21)/100</f>
        <v>0</v>
      </c>
      <c r="P95" t="s">
        <v>27</v>
      </c>
    </row>
    <row r="96" spans="1:16" x14ac:dyDescent="0.2">
      <c r="A96" s="26" t="s">
        <v>52</v>
      </c>
      <c r="E96" s="27" t="s">
        <v>252</v>
      </c>
      <c r="H96" s="49"/>
    </row>
    <row r="97" spans="1:18" x14ac:dyDescent="0.2">
      <c r="A97" s="30" t="s">
        <v>54</v>
      </c>
      <c r="E97" s="29" t="s">
        <v>835</v>
      </c>
      <c r="H97" s="49"/>
    </row>
    <row r="98" spans="1:18" x14ac:dyDescent="0.2">
      <c r="A98" s="17" t="s">
        <v>47</v>
      </c>
      <c r="B98" s="22" t="s">
        <v>398</v>
      </c>
      <c r="C98" s="22" t="s">
        <v>274</v>
      </c>
      <c r="D98" s="17" t="s">
        <v>49</v>
      </c>
      <c r="E98" s="23" t="s">
        <v>275</v>
      </c>
      <c r="F98" s="24" t="s">
        <v>159</v>
      </c>
      <c r="G98" s="25">
        <v>54.5</v>
      </c>
      <c r="H98" s="48"/>
      <c r="I98" s="25">
        <f>ROUND(ROUND(H98,1)*ROUND(G98,1),1)</f>
        <v>0</v>
      </c>
      <c r="O98">
        <f>(I98*21)/100</f>
        <v>0</v>
      </c>
      <c r="P98" t="s">
        <v>27</v>
      </c>
    </row>
    <row r="99" spans="1:18" ht="38.25" x14ac:dyDescent="0.2">
      <c r="A99" s="26" t="s">
        <v>52</v>
      </c>
      <c r="E99" s="27" t="s">
        <v>276</v>
      </c>
      <c r="H99" s="49"/>
    </row>
    <row r="100" spans="1:18" x14ac:dyDescent="0.2">
      <c r="A100" s="30" t="s">
        <v>54</v>
      </c>
      <c r="E100" s="29" t="s">
        <v>825</v>
      </c>
      <c r="H100" s="49"/>
    </row>
    <row r="101" spans="1:18" x14ac:dyDescent="0.2">
      <c r="A101" s="17" t="s">
        <v>47</v>
      </c>
      <c r="B101" s="22" t="s">
        <v>402</v>
      </c>
      <c r="C101" s="22" t="s">
        <v>279</v>
      </c>
      <c r="D101" s="17" t="s">
        <v>49</v>
      </c>
      <c r="E101" s="23" t="s">
        <v>275</v>
      </c>
      <c r="F101" s="24" t="s">
        <v>159</v>
      </c>
      <c r="G101" s="25">
        <v>23.3</v>
      </c>
      <c r="H101" s="48"/>
      <c r="I101" s="25">
        <f>ROUND(ROUND(H101,1)*ROUND(G101,1),1)</f>
        <v>0</v>
      </c>
      <c r="O101">
        <f>(I101*21)/100</f>
        <v>0</v>
      </c>
      <c r="P101" t="s">
        <v>27</v>
      </c>
    </row>
    <row r="102" spans="1:18" ht="38.25" x14ac:dyDescent="0.2">
      <c r="A102" s="26" t="s">
        <v>52</v>
      </c>
      <c r="E102" s="27" t="s">
        <v>280</v>
      </c>
      <c r="H102" s="49"/>
    </row>
    <row r="103" spans="1:18" x14ac:dyDescent="0.2">
      <c r="A103" s="30" t="s">
        <v>54</v>
      </c>
      <c r="E103" s="29" t="s">
        <v>826</v>
      </c>
      <c r="H103" s="49"/>
    </row>
    <row r="104" spans="1:18" x14ac:dyDescent="0.2">
      <c r="A104" s="17" t="s">
        <v>47</v>
      </c>
      <c r="B104" s="22" t="s">
        <v>408</v>
      </c>
      <c r="C104" s="22" t="s">
        <v>282</v>
      </c>
      <c r="D104" s="17" t="s">
        <v>49</v>
      </c>
      <c r="E104" s="23" t="s">
        <v>275</v>
      </c>
      <c r="F104" s="24" t="s">
        <v>159</v>
      </c>
      <c r="G104" s="25">
        <v>31.2</v>
      </c>
      <c r="H104" s="48"/>
      <c r="I104" s="25">
        <f>ROUND(ROUND(H104,1)*ROUND(G104,1),1)</f>
        <v>0</v>
      </c>
      <c r="O104">
        <f>(I104*21)/100</f>
        <v>0</v>
      </c>
      <c r="P104" t="s">
        <v>27</v>
      </c>
    </row>
    <row r="105" spans="1:18" ht="38.25" x14ac:dyDescent="0.2">
      <c r="A105" s="26" t="s">
        <v>52</v>
      </c>
      <c r="E105" s="27" t="s">
        <v>283</v>
      </c>
      <c r="H105" s="49"/>
    </row>
    <row r="106" spans="1:18" x14ac:dyDescent="0.2">
      <c r="A106" s="30" t="s">
        <v>54</v>
      </c>
      <c r="E106" s="29" t="s">
        <v>827</v>
      </c>
      <c r="H106" s="49"/>
    </row>
    <row r="107" spans="1:18" x14ac:dyDescent="0.2">
      <c r="A107" s="17" t="s">
        <v>47</v>
      </c>
      <c r="B107" s="22" t="s">
        <v>412</v>
      </c>
      <c r="C107" s="22" t="s">
        <v>285</v>
      </c>
      <c r="D107" s="17" t="s">
        <v>49</v>
      </c>
      <c r="E107" s="23" t="s">
        <v>286</v>
      </c>
      <c r="F107" s="24" t="s">
        <v>159</v>
      </c>
      <c r="G107" s="25">
        <v>13.9</v>
      </c>
      <c r="H107" s="48"/>
      <c r="I107" s="25">
        <f>ROUND(ROUND(H107,1)*ROUND(G107,1),1)</f>
        <v>0</v>
      </c>
      <c r="O107">
        <f>(I107*21)/100</f>
        <v>0</v>
      </c>
      <c r="P107" t="s">
        <v>27</v>
      </c>
    </row>
    <row r="108" spans="1:18" ht="25.5" x14ac:dyDescent="0.2">
      <c r="A108" s="26" t="s">
        <v>52</v>
      </c>
      <c r="E108" s="27" t="s">
        <v>287</v>
      </c>
      <c r="H108" s="49"/>
    </row>
    <row r="109" spans="1:18" x14ac:dyDescent="0.2">
      <c r="A109" s="28" t="s">
        <v>54</v>
      </c>
      <c r="E109" s="29" t="s">
        <v>49</v>
      </c>
      <c r="H109" s="49"/>
    </row>
    <row r="110" spans="1:18" ht="12.75" customHeight="1" x14ac:dyDescent="0.2">
      <c r="A110" s="5" t="s">
        <v>45</v>
      </c>
      <c r="B110" s="5"/>
      <c r="C110" s="32" t="s">
        <v>26</v>
      </c>
      <c r="D110" s="5"/>
      <c r="E110" s="20" t="s">
        <v>288</v>
      </c>
      <c r="F110" s="5"/>
      <c r="G110" s="5"/>
      <c r="H110" s="50"/>
      <c r="I110" s="33">
        <f>0+Q110</f>
        <v>0</v>
      </c>
      <c r="O110">
        <f>0+R110</f>
        <v>0</v>
      </c>
      <c r="Q110">
        <f>0+I111+I114</f>
        <v>0</v>
      </c>
      <c r="R110">
        <f>0+O111+O114</f>
        <v>0</v>
      </c>
    </row>
    <row r="111" spans="1:18" x14ac:dyDescent="0.2">
      <c r="A111" s="17" t="s">
        <v>47</v>
      </c>
      <c r="B111" s="22" t="s">
        <v>220</v>
      </c>
      <c r="C111" s="22" t="s">
        <v>290</v>
      </c>
      <c r="D111" s="17" t="s">
        <v>49</v>
      </c>
      <c r="E111" s="23" t="s">
        <v>291</v>
      </c>
      <c r="F111" s="24" t="s">
        <v>140</v>
      </c>
      <c r="G111" s="25">
        <v>15.6</v>
      </c>
      <c r="H111" s="48"/>
      <c r="I111" s="25">
        <f>ROUND(ROUND(H111,1)*ROUND(G111,1),1)</f>
        <v>0</v>
      </c>
      <c r="O111">
        <f>(I111*21)/100</f>
        <v>0</v>
      </c>
      <c r="P111" t="s">
        <v>27</v>
      </c>
    </row>
    <row r="112" spans="1:18" x14ac:dyDescent="0.2">
      <c r="A112" s="26" t="s">
        <v>52</v>
      </c>
      <c r="E112" s="27" t="s">
        <v>292</v>
      </c>
      <c r="H112" s="49"/>
    </row>
    <row r="113" spans="1:18" x14ac:dyDescent="0.2">
      <c r="A113" s="30" t="s">
        <v>54</v>
      </c>
      <c r="E113" s="29" t="s">
        <v>49</v>
      </c>
      <c r="H113" s="49"/>
    </row>
    <row r="114" spans="1:18" x14ac:dyDescent="0.2">
      <c r="A114" s="17" t="s">
        <v>47</v>
      </c>
      <c r="B114" s="22" t="s">
        <v>223</v>
      </c>
      <c r="C114" s="22" t="s">
        <v>294</v>
      </c>
      <c r="D114" s="17" t="s">
        <v>49</v>
      </c>
      <c r="E114" s="23" t="s">
        <v>295</v>
      </c>
      <c r="F114" s="24" t="s">
        <v>140</v>
      </c>
      <c r="G114" s="25">
        <v>15.6</v>
      </c>
      <c r="H114" s="48"/>
      <c r="I114" s="25">
        <f>ROUND(ROUND(H114,1)*ROUND(G114,1),1)</f>
        <v>0</v>
      </c>
      <c r="O114">
        <f>(I114*21)/100</f>
        <v>0</v>
      </c>
      <c r="P114" t="s">
        <v>27</v>
      </c>
    </row>
    <row r="115" spans="1:18" ht="38.25" x14ac:dyDescent="0.2">
      <c r="A115" s="26" t="s">
        <v>52</v>
      </c>
      <c r="E115" s="27" t="s">
        <v>296</v>
      </c>
      <c r="H115" s="49"/>
    </row>
    <row r="116" spans="1:18" x14ac:dyDescent="0.2">
      <c r="A116" s="28" t="s">
        <v>54</v>
      </c>
      <c r="E116" s="29" t="s">
        <v>49</v>
      </c>
      <c r="H116" s="49"/>
    </row>
    <row r="117" spans="1:18" ht="12.75" customHeight="1" x14ac:dyDescent="0.2">
      <c r="A117" s="5" t="s">
        <v>45</v>
      </c>
      <c r="B117" s="5"/>
      <c r="C117" s="32" t="s">
        <v>35</v>
      </c>
      <c r="D117" s="5"/>
      <c r="E117" s="20" t="s">
        <v>297</v>
      </c>
      <c r="F117" s="5"/>
      <c r="G117" s="5"/>
      <c r="H117" s="50"/>
      <c r="I117" s="33">
        <f>0+Q117</f>
        <v>0</v>
      </c>
      <c r="O117">
        <f>0+R117</f>
        <v>0</v>
      </c>
      <c r="Q117">
        <f>0+I118+I121</f>
        <v>0</v>
      </c>
      <c r="R117">
        <f>0+O118+O121</f>
        <v>0</v>
      </c>
    </row>
    <row r="118" spans="1:18" x14ac:dyDescent="0.2">
      <c r="A118" s="17" t="s">
        <v>47</v>
      </c>
      <c r="B118" s="22" t="s">
        <v>228</v>
      </c>
      <c r="C118" s="22" t="s">
        <v>304</v>
      </c>
      <c r="D118" s="17" t="s">
        <v>49</v>
      </c>
      <c r="E118" s="23" t="s">
        <v>305</v>
      </c>
      <c r="F118" s="24" t="s">
        <v>159</v>
      </c>
      <c r="G118" s="25">
        <v>2.5</v>
      </c>
      <c r="H118" s="48"/>
      <c r="I118" s="25">
        <f>ROUND(ROUND(H118,1)*ROUND(G118,1),1)</f>
        <v>0</v>
      </c>
      <c r="O118">
        <f>(I118*21)/100</f>
        <v>0</v>
      </c>
      <c r="P118" t="s">
        <v>27</v>
      </c>
    </row>
    <row r="119" spans="1:18" ht="25.5" x14ac:dyDescent="0.2">
      <c r="A119" s="26" t="s">
        <v>52</v>
      </c>
      <c r="E119" s="27" t="s">
        <v>306</v>
      </c>
      <c r="H119" s="49"/>
    </row>
    <row r="120" spans="1:18" x14ac:dyDescent="0.2">
      <c r="A120" s="30" t="s">
        <v>54</v>
      </c>
      <c r="E120" s="29" t="s">
        <v>49</v>
      </c>
      <c r="H120" s="49"/>
    </row>
    <row r="121" spans="1:18" x14ac:dyDescent="0.2">
      <c r="A121" s="17" t="s">
        <v>47</v>
      </c>
      <c r="B121" s="22" t="s">
        <v>232</v>
      </c>
      <c r="C121" s="22" t="s">
        <v>308</v>
      </c>
      <c r="D121" s="17" t="s">
        <v>49</v>
      </c>
      <c r="E121" s="23" t="s">
        <v>309</v>
      </c>
      <c r="F121" s="24" t="s">
        <v>159</v>
      </c>
      <c r="G121" s="25">
        <v>1.3</v>
      </c>
      <c r="H121" s="48"/>
      <c r="I121" s="25">
        <f>ROUND(ROUND(H121,1)*ROUND(G121,1),1)</f>
        <v>0</v>
      </c>
      <c r="O121">
        <f>(I121*21)/100</f>
        <v>0</v>
      </c>
      <c r="P121" t="s">
        <v>27</v>
      </c>
    </row>
    <row r="122" spans="1:18" ht="25.5" x14ac:dyDescent="0.2">
      <c r="A122" s="26" t="s">
        <v>52</v>
      </c>
      <c r="E122" s="27" t="s">
        <v>310</v>
      </c>
      <c r="H122" s="49"/>
    </row>
    <row r="123" spans="1:18" x14ac:dyDescent="0.2">
      <c r="A123" s="28" t="s">
        <v>54</v>
      </c>
      <c r="E123" s="29" t="s">
        <v>836</v>
      </c>
      <c r="H123" s="49"/>
    </row>
    <row r="124" spans="1:18" ht="12.75" customHeight="1" x14ac:dyDescent="0.2">
      <c r="A124" s="5" t="s">
        <v>45</v>
      </c>
      <c r="B124" s="5"/>
      <c r="C124" s="32" t="s">
        <v>37</v>
      </c>
      <c r="D124" s="5"/>
      <c r="E124" s="20" t="s">
        <v>312</v>
      </c>
      <c r="F124" s="5"/>
      <c r="G124" s="5"/>
      <c r="H124" s="50"/>
      <c r="I124" s="33">
        <f>0+Q124</f>
        <v>0</v>
      </c>
      <c r="O124">
        <f>0+R124</f>
        <v>0</v>
      </c>
      <c r="Q124">
        <f>0+I125+I128+I131+I134+I137+I140+I143</f>
        <v>0</v>
      </c>
      <c r="R124">
        <f>0+O125+O128+O131+O134+O137+O140+O143</f>
        <v>0</v>
      </c>
    </row>
    <row r="125" spans="1:18" x14ac:dyDescent="0.2">
      <c r="A125" s="17" t="s">
        <v>47</v>
      </c>
      <c r="B125" s="22" t="s">
        <v>234</v>
      </c>
      <c r="C125" s="22" t="s">
        <v>314</v>
      </c>
      <c r="D125" s="17" t="s">
        <v>49</v>
      </c>
      <c r="E125" s="23" t="s">
        <v>315</v>
      </c>
      <c r="F125" s="24" t="s">
        <v>110</v>
      </c>
      <c r="G125" s="25">
        <v>4.3</v>
      </c>
      <c r="H125" s="48"/>
      <c r="I125" s="25">
        <f>ROUND(ROUND(H125,1)*ROUND(G125,1),1)</f>
        <v>0</v>
      </c>
      <c r="O125">
        <f>(I125*21)/100</f>
        <v>0</v>
      </c>
      <c r="P125" t="s">
        <v>27</v>
      </c>
    </row>
    <row r="126" spans="1:18" ht="25.5" x14ac:dyDescent="0.2">
      <c r="A126" s="26" t="s">
        <v>52</v>
      </c>
      <c r="E126" s="27" t="s">
        <v>316</v>
      </c>
      <c r="H126" s="49"/>
    </row>
    <row r="127" spans="1:18" x14ac:dyDescent="0.2">
      <c r="A127" s="30" t="s">
        <v>54</v>
      </c>
      <c r="E127" s="29" t="s">
        <v>815</v>
      </c>
      <c r="H127" s="49"/>
    </row>
    <row r="128" spans="1:18" x14ac:dyDescent="0.2">
      <c r="A128" s="17" t="s">
        <v>47</v>
      </c>
      <c r="B128" s="22" t="s">
        <v>237</v>
      </c>
      <c r="C128" s="22" t="s">
        <v>322</v>
      </c>
      <c r="D128" s="17" t="s">
        <v>49</v>
      </c>
      <c r="E128" s="23" t="s">
        <v>323</v>
      </c>
      <c r="F128" s="24" t="s">
        <v>110</v>
      </c>
      <c r="G128" s="25">
        <v>17.100000000000001</v>
      </c>
      <c r="H128" s="48"/>
      <c r="I128" s="25">
        <f>ROUND(ROUND(H128,1)*ROUND(G128,1),1)</f>
        <v>0</v>
      </c>
      <c r="O128">
        <f>(I128*21)/100</f>
        <v>0</v>
      </c>
      <c r="P128" t="s">
        <v>27</v>
      </c>
    </row>
    <row r="129" spans="1:16" ht="25.5" x14ac:dyDescent="0.2">
      <c r="A129" s="26" t="s">
        <v>52</v>
      </c>
      <c r="E129" s="27" t="s">
        <v>324</v>
      </c>
      <c r="H129" s="49"/>
    </row>
    <row r="130" spans="1:16" x14ac:dyDescent="0.2">
      <c r="A130" s="30" t="s">
        <v>54</v>
      </c>
      <c r="E130" s="29" t="s">
        <v>816</v>
      </c>
      <c r="H130" s="49"/>
    </row>
    <row r="131" spans="1:16" x14ac:dyDescent="0.2">
      <c r="A131" s="17" t="s">
        <v>47</v>
      </c>
      <c r="B131" s="22" t="s">
        <v>246</v>
      </c>
      <c r="C131" s="22" t="s">
        <v>326</v>
      </c>
      <c r="D131" s="17" t="s">
        <v>49</v>
      </c>
      <c r="E131" s="23" t="s">
        <v>327</v>
      </c>
      <c r="F131" s="24" t="s">
        <v>110</v>
      </c>
      <c r="G131" s="25">
        <v>28.1</v>
      </c>
      <c r="H131" s="48"/>
      <c r="I131" s="25">
        <f>ROUND(ROUND(H131,1)*ROUND(G131,1),1)</f>
        <v>0</v>
      </c>
      <c r="O131">
        <f>(I131*21)/100</f>
        <v>0</v>
      </c>
      <c r="P131" t="s">
        <v>27</v>
      </c>
    </row>
    <row r="132" spans="1:16" ht="38.25" x14ac:dyDescent="0.2">
      <c r="A132" s="26" t="s">
        <v>52</v>
      </c>
      <c r="E132" s="27" t="s">
        <v>328</v>
      </c>
      <c r="H132" s="49"/>
    </row>
    <row r="133" spans="1:16" x14ac:dyDescent="0.2">
      <c r="A133" s="30" t="s">
        <v>54</v>
      </c>
      <c r="E133" s="29" t="s">
        <v>837</v>
      </c>
      <c r="H133" s="49"/>
    </row>
    <row r="134" spans="1:16" ht="25.5" x14ac:dyDescent="0.2">
      <c r="A134" s="17" t="s">
        <v>47</v>
      </c>
      <c r="B134" s="22" t="s">
        <v>241</v>
      </c>
      <c r="C134" s="22" t="s">
        <v>331</v>
      </c>
      <c r="D134" s="17" t="s">
        <v>49</v>
      </c>
      <c r="E134" s="23" t="s">
        <v>332</v>
      </c>
      <c r="F134" s="24" t="s">
        <v>110</v>
      </c>
      <c r="G134" s="25">
        <v>19.8</v>
      </c>
      <c r="H134" s="48"/>
      <c r="I134" s="25">
        <f>ROUND(ROUND(H134,1)*ROUND(G134,1),1)</f>
        <v>0</v>
      </c>
      <c r="O134">
        <f>(I134*21)/100</f>
        <v>0</v>
      </c>
      <c r="P134" t="s">
        <v>27</v>
      </c>
    </row>
    <row r="135" spans="1:16" ht="25.5" x14ac:dyDescent="0.2">
      <c r="A135" s="26" t="s">
        <v>52</v>
      </c>
      <c r="E135" s="27" t="s">
        <v>333</v>
      </c>
      <c r="H135" s="49"/>
    </row>
    <row r="136" spans="1:16" x14ac:dyDescent="0.2">
      <c r="A136" s="30" t="s">
        <v>54</v>
      </c>
      <c r="E136" s="29" t="s">
        <v>819</v>
      </c>
      <c r="H136" s="49"/>
    </row>
    <row r="137" spans="1:16" ht="25.5" x14ac:dyDescent="0.2">
      <c r="A137" s="17" t="s">
        <v>47</v>
      </c>
      <c r="B137" s="22" t="s">
        <v>249</v>
      </c>
      <c r="C137" s="22" t="s">
        <v>336</v>
      </c>
      <c r="D137" s="17" t="s">
        <v>49</v>
      </c>
      <c r="E137" s="23" t="s">
        <v>337</v>
      </c>
      <c r="F137" s="24" t="s">
        <v>110</v>
      </c>
      <c r="G137" s="25">
        <v>8.3000000000000007</v>
      </c>
      <c r="H137" s="48"/>
      <c r="I137" s="25">
        <f>ROUND(ROUND(H137,1)*ROUND(G137,1),1)</f>
        <v>0</v>
      </c>
      <c r="O137">
        <f>(I137*21)/100</f>
        <v>0</v>
      </c>
      <c r="P137" t="s">
        <v>27</v>
      </c>
    </row>
    <row r="138" spans="1:16" ht="25.5" x14ac:dyDescent="0.2">
      <c r="A138" s="26" t="s">
        <v>52</v>
      </c>
      <c r="E138" s="27" t="s">
        <v>338</v>
      </c>
      <c r="H138" s="49"/>
    </row>
    <row r="139" spans="1:16" x14ac:dyDescent="0.2">
      <c r="A139" s="30" t="s">
        <v>54</v>
      </c>
      <c r="E139" s="29" t="s">
        <v>820</v>
      </c>
      <c r="H139" s="49"/>
    </row>
    <row r="140" spans="1:16" ht="25.5" x14ac:dyDescent="0.2">
      <c r="A140" s="17" t="s">
        <v>47</v>
      </c>
      <c r="B140" s="22" t="s">
        <v>254</v>
      </c>
      <c r="C140" s="22" t="s">
        <v>340</v>
      </c>
      <c r="D140" s="17" t="s">
        <v>49</v>
      </c>
      <c r="E140" s="23" t="s">
        <v>341</v>
      </c>
      <c r="F140" s="24" t="s">
        <v>110</v>
      </c>
      <c r="G140" s="25">
        <v>8.6999999999999993</v>
      </c>
      <c r="H140" s="48"/>
      <c r="I140" s="25">
        <f>ROUND(ROUND(H140,1)*ROUND(G140,1),1)</f>
        <v>0</v>
      </c>
      <c r="O140">
        <f>(I140*21)/100</f>
        <v>0</v>
      </c>
      <c r="P140" t="s">
        <v>27</v>
      </c>
    </row>
    <row r="141" spans="1:16" ht="25.5" x14ac:dyDescent="0.2">
      <c r="A141" s="26" t="s">
        <v>52</v>
      </c>
      <c r="E141" s="27" t="s">
        <v>342</v>
      </c>
      <c r="H141" s="49"/>
    </row>
    <row r="142" spans="1:16" x14ac:dyDescent="0.2">
      <c r="A142" s="30" t="s">
        <v>54</v>
      </c>
      <c r="E142" s="29" t="s">
        <v>838</v>
      </c>
      <c r="H142" s="49"/>
    </row>
    <row r="143" spans="1:16" ht="25.5" x14ac:dyDescent="0.2">
      <c r="A143" s="17" t="s">
        <v>47</v>
      </c>
      <c r="B143" s="22" t="s">
        <v>259</v>
      </c>
      <c r="C143" s="22" t="s">
        <v>345</v>
      </c>
      <c r="D143" s="17" t="s">
        <v>49</v>
      </c>
      <c r="E143" s="23" t="s">
        <v>346</v>
      </c>
      <c r="F143" s="24" t="s">
        <v>110</v>
      </c>
      <c r="G143" s="25">
        <v>12.8</v>
      </c>
      <c r="H143" s="48"/>
      <c r="I143" s="25">
        <f>ROUND(ROUND(H143,1)*ROUND(G143,1),1)</f>
        <v>0</v>
      </c>
      <c r="O143">
        <f>(I143*21)/100</f>
        <v>0</v>
      </c>
      <c r="P143" t="s">
        <v>27</v>
      </c>
    </row>
    <row r="144" spans="1:16" ht="25.5" x14ac:dyDescent="0.2">
      <c r="A144" s="26" t="s">
        <v>52</v>
      </c>
      <c r="E144" s="27" t="s">
        <v>347</v>
      </c>
      <c r="H144" s="49"/>
    </row>
    <row r="145" spans="1:18" x14ac:dyDescent="0.2">
      <c r="A145" s="28" t="s">
        <v>54</v>
      </c>
      <c r="E145" s="29" t="s">
        <v>839</v>
      </c>
      <c r="H145" s="49"/>
    </row>
    <row r="146" spans="1:18" ht="12.75" customHeight="1" x14ac:dyDescent="0.2">
      <c r="A146" s="5" t="s">
        <v>45</v>
      </c>
      <c r="B146" s="5"/>
      <c r="C146" s="32" t="s">
        <v>66</v>
      </c>
      <c r="D146" s="5"/>
      <c r="E146" s="20" t="s">
        <v>365</v>
      </c>
      <c r="F146" s="5"/>
      <c r="G146" s="5"/>
      <c r="H146" s="50"/>
      <c r="I146" s="33">
        <f>0+Q146</f>
        <v>0</v>
      </c>
      <c r="O146">
        <f>0+R146</f>
        <v>0</v>
      </c>
      <c r="Q146">
        <f>0+I147</f>
        <v>0</v>
      </c>
      <c r="R146">
        <f>0+O147</f>
        <v>0</v>
      </c>
    </row>
    <row r="147" spans="1:18" x14ac:dyDescent="0.2">
      <c r="A147" s="17" t="s">
        <v>47</v>
      </c>
      <c r="B147" s="22" t="s">
        <v>263</v>
      </c>
      <c r="C147" s="22" t="s">
        <v>367</v>
      </c>
      <c r="D147" s="17" t="s">
        <v>49</v>
      </c>
      <c r="E147" s="23" t="s">
        <v>368</v>
      </c>
      <c r="F147" s="24" t="s">
        <v>140</v>
      </c>
      <c r="G147" s="25">
        <v>13.2</v>
      </c>
      <c r="H147" s="48"/>
      <c r="I147" s="25">
        <f>ROUND(ROUND(H147,1)*ROUND(G147,1),1)</f>
        <v>0</v>
      </c>
      <c r="O147">
        <f>(I147*21)/100</f>
        <v>0</v>
      </c>
      <c r="P147" t="s">
        <v>27</v>
      </c>
    </row>
    <row r="148" spans="1:18" x14ac:dyDescent="0.2">
      <c r="A148" s="26" t="s">
        <v>52</v>
      </c>
      <c r="E148" s="27" t="s">
        <v>369</v>
      </c>
      <c r="H148" s="49"/>
    </row>
    <row r="149" spans="1:18" x14ac:dyDescent="0.2">
      <c r="A149" s="28" t="s">
        <v>54</v>
      </c>
      <c r="E149" s="29" t="s">
        <v>840</v>
      </c>
      <c r="H149" s="49"/>
    </row>
    <row r="150" spans="1:18" ht="12.75" customHeight="1" x14ac:dyDescent="0.2">
      <c r="A150" s="5" t="s">
        <v>45</v>
      </c>
      <c r="B150" s="5"/>
      <c r="C150" s="32" t="s">
        <v>69</v>
      </c>
      <c r="D150" s="5"/>
      <c r="E150" s="20" t="s">
        <v>371</v>
      </c>
      <c r="F150" s="5"/>
      <c r="G150" s="5"/>
      <c r="H150" s="50"/>
      <c r="I150" s="33">
        <f>0+Q150</f>
        <v>0</v>
      </c>
      <c r="O150">
        <f>0+R150</f>
        <v>0</v>
      </c>
      <c r="Q150">
        <f>0+I151+I154+I157+I160+I163+I166+I169+I172+I175+I178+I181+I184+I187+I190+I193+I196+I199+I202</f>
        <v>0</v>
      </c>
      <c r="R150">
        <f>0+O151+O154+O157+O160+O163+O166+O169+O172+O175+O178+O181+O184+O187+O190+O193+O196+O199+O202</f>
        <v>0</v>
      </c>
    </row>
    <row r="151" spans="1:18" ht="25.5" x14ac:dyDescent="0.2">
      <c r="A151" s="17" t="s">
        <v>47</v>
      </c>
      <c r="B151" s="22" t="s">
        <v>269</v>
      </c>
      <c r="C151" s="22" t="s">
        <v>373</v>
      </c>
      <c r="D151" s="17" t="s">
        <v>49</v>
      </c>
      <c r="E151" s="23" t="s">
        <v>374</v>
      </c>
      <c r="F151" s="24" t="s">
        <v>140</v>
      </c>
      <c r="G151" s="25">
        <v>11.9</v>
      </c>
      <c r="H151" s="48"/>
      <c r="I151" s="25">
        <f>ROUND(ROUND(H151,1)*ROUND(G151,1),1)</f>
        <v>0</v>
      </c>
      <c r="O151">
        <f>(I151*21)/100</f>
        <v>0</v>
      </c>
      <c r="P151" t="s">
        <v>27</v>
      </c>
    </row>
    <row r="152" spans="1:18" ht="25.5" x14ac:dyDescent="0.2">
      <c r="A152" s="26" t="s">
        <v>52</v>
      </c>
      <c r="E152" s="27" t="s">
        <v>375</v>
      </c>
      <c r="H152" s="49"/>
    </row>
    <row r="153" spans="1:18" x14ac:dyDescent="0.2">
      <c r="A153" s="30" t="s">
        <v>54</v>
      </c>
      <c r="E153" s="29" t="s">
        <v>49</v>
      </c>
      <c r="H153" s="49"/>
    </row>
    <row r="154" spans="1:18" ht="25.5" x14ac:dyDescent="0.2">
      <c r="A154" s="17" t="s">
        <v>222</v>
      </c>
      <c r="B154" s="22" t="s">
        <v>289</v>
      </c>
      <c r="C154" s="22" t="s">
        <v>377</v>
      </c>
      <c r="D154" s="17" t="s">
        <v>49</v>
      </c>
      <c r="E154" s="23" t="s">
        <v>378</v>
      </c>
      <c r="F154" s="24" t="s">
        <v>140</v>
      </c>
      <c r="G154" s="25">
        <v>11.9</v>
      </c>
      <c r="H154" s="48"/>
      <c r="I154" s="25">
        <f>ROUND(ROUND(H154,1)*ROUND(G154,1),1)</f>
        <v>0</v>
      </c>
      <c r="O154">
        <f>(I154*21)/100</f>
        <v>0</v>
      </c>
      <c r="P154" t="s">
        <v>27</v>
      </c>
    </row>
    <row r="155" spans="1:18" x14ac:dyDescent="0.2">
      <c r="A155" s="26" t="s">
        <v>52</v>
      </c>
      <c r="E155" s="27" t="s">
        <v>379</v>
      </c>
      <c r="H155" s="49"/>
    </row>
    <row r="156" spans="1:18" x14ac:dyDescent="0.2">
      <c r="A156" s="30" t="s">
        <v>54</v>
      </c>
      <c r="E156" s="29" t="s">
        <v>49</v>
      </c>
      <c r="H156" s="49"/>
    </row>
    <row r="157" spans="1:18" ht="25.5" x14ac:dyDescent="0.2">
      <c r="A157" s="17" t="s">
        <v>47</v>
      </c>
      <c r="B157" s="22" t="s">
        <v>293</v>
      </c>
      <c r="C157" s="22" t="s">
        <v>390</v>
      </c>
      <c r="D157" s="17" t="s">
        <v>49</v>
      </c>
      <c r="E157" s="23" t="s">
        <v>391</v>
      </c>
      <c r="F157" s="24" t="s">
        <v>383</v>
      </c>
      <c r="G157" s="25">
        <v>4</v>
      </c>
      <c r="H157" s="48"/>
      <c r="I157" s="25">
        <f>ROUND(ROUND(H157,1)*ROUND(G157,1),1)</f>
        <v>0</v>
      </c>
      <c r="O157">
        <f>(I157*21)/100</f>
        <v>0</v>
      </c>
      <c r="P157" t="s">
        <v>27</v>
      </c>
    </row>
    <row r="158" spans="1:18" ht="25.5" x14ac:dyDescent="0.2">
      <c r="A158" s="26" t="s">
        <v>52</v>
      </c>
      <c r="E158" s="27" t="s">
        <v>392</v>
      </c>
      <c r="H158" s="49"/>
    </row>
    <row r="159" spans="1:18" x14ac:dyDescent="0.2">
      <c r="A159" s="30" t="s">
        <v>54</v>
      </c>
      <c r="E159" s="29" t="s">
        <v>142</v>
      </c>
      <c r="H159" s="49"/>
    </row>
    <row r="160" spans="1:18" ht="25.5" x14ac:dyDescent="0.2">
      <c r="A160" s="17" t="s">
        <v>222</v>
      </c>
      <c r="B160" s="22" t="s">
        <v>298</v>
      </c>
      <c r="C160" s="22" t="s">
        <v>395</v>
      </c>
      <c r="D160" s="17" t="s">
        <v>49</v>
      </c>
      <c r="E160" s="23" t="s">
        <v>396</v>
      </c>
      <c r="F160" s="24" t="s">
        <v>383</v>
      </c>
      <c r="G160" s="25">
        <v>2</v>
      </c>
      <c r="H160" s="48"/>
      <c r="I160" s="25">
        <f>ROUND(ROUND(H160,1)*ROUND(G160,1),1)</f>
        <v>0</v>
      </c>
      <c r="O160">
        <f>(I160*21)/100</f>
        <v>0</v>
      </c>
      <c r="P160" t="s">
        <v>27</v>
      </c>
    </row>
    <row r="161" spans="1:16" x14ac:dyDescent="0.2">
      <c r="A161" s="26" t="s">
        <v>52</v>
      </c>
      <c r="E161" s="27" t="s">
        <v>397</v>
      </c>
      <c r="H161" s="49"/>
    </row>
    <row r="162" spans="1:16" x14ac:dyDescent="0.2">
      <c r="A162" s="30" t="s">
        <v>54</v>
      </c>
      <c r="E162" s="29" t="s">
        <v>49</v>
      </c>
      <c r="H162" s="49"/>
    </row>
    <row r="163" spans="1:16" ht="25.5" x14ac:dyDescent="0.2">
      <c r="A163" s="17" t="s">
        <v>222</v>
      </c>
      <c r="B163" s="22" t="s">
        <v>303</v>
      </c>
      <c r="C163" s="22" t="s">
        <v>399</v>
      </c>
      <c r="D163" s="17" t="s">
        <v>49</v>
      </c>
      <c r="E163" s="23" t="s">
        <v>400</v>
      </c>
      <c r="F163" s="24" t="s">
        <v>383</v>
      </c>
      <c r="G163" s="25">
        <v>2</v>
      </c>
      <c r="H163" s="48"/>
      <c r="I163" s="25">
        <f>ROUND(ROUND(H163,1)*ROUND(G163,1),1)</f>
        <v>0</v>
      </c>
      <c r="O163">
        <f>(I163*21)/100</f>
        <v>0</v>
      </c>
      <c r="P163" t="s">
        <v>27</v>
      </c>
    </row>
    <row r="164" spans="1:16" x14ac:dyDescent="0.2">
      <c r="A164" s="26" t="s">
        <v>52</v>
      </c>
      <c r="E164" s="27" t="s">
        <v>401</v>
      </c>
      <c r="H164" s="49"/>
    </row>
    <row r="165" spans="1:16" x14ac:dyDescent="0.2">
      <c r="A165" s="30" t="s">
        <v>54</v>
      </c>
      <c r="E165" s="29" t="s">
        <v>49</v>
      </c>
      <c r="H165" s="49"/>
    </row>
    <row r="166" spans="1:16" x14ac:dyDescent="0.2">
      <c r="A166" s="17" t="s">
        <v>47</v>
      </c>
      <c r="B166" s="22" t="s">
        <v>307</v>
      </c>
      <c r="C166" s="22" t="s">
        <v>403</v>
      </c>
      <c r="D166" s="17" t="s">
        <v>404</v>
      </c>
      <c r="E166" s="23" t="s">
        <v>405</v>
      </c>
      <c r="F166" s="24" t="s">
        <v>140</v>
      </c>
      <c r="G166" s="25">
        <v>7.8</v>
      </c>
      <c r="H166" s="48"/>
      <c r="I166" s="25">
        <f>ROUND(ROUND(H166,1)*ROUND(G166,1),1)</f>
        <v>0</v>
      </c>
      <c r="O166">
        <f>(I166*21)/100</f>
        <v>0</v>
      </c>
      <c r="P166" t="s">
        <v>27</v>
      </c>
    </row>
    <row r="167" spans="1:16" x14ac:dyDescent="0.2">
      <c r="A167" s="26" t="s">
        <v>52</v>
      </c>
      <c r="E167" s="27" t="s">
        <v>406</v>
      </c>
      <c r="H167" s="49"/>
    </row>
    <row r="168" spans="1:16" x14ac:dyDescent="0.2">
      <c r="A168" s="30" t="s">
        <v>54</v>
      </c>
      <c r="E168" s="29" t="s">
        <v>841</v>
      </c>
      <c r="H168" s="49"/>
    </row>
    <row r="169" spans="1:16" x14ac:dyDescent="0.2">
      <c r="A169" s="17" t="s">
        <v>222</v>
      </c>
      <c r="B169" s="22" t="s">
        <v>313</v>
      </c>
      <c r="C169" s="22" t="s">
        <v>409</v>
      </c>
      <c r="D169" s="17" t="s">
        <v>49</v>
      </c>
      <c r="E169" s="23" t="s">
        <v>410</v>
      </c>
      <c r="F169" s="24" t="s">
        <v>140</v>
      </c>
      <c r="G169" s="25">
        <v>7.8</v>
      </c>
      <c r="H169" s="48"/>
      <c r="I169" s="25">
        <f>ROUND(ROUND(H169,1)*ROUND(G169,1),1)</f>
        <v>0</v>
      </c>
      <c r="O169">
        <f>(I169*21)/100</f>
        <v>0</v>
      </c>
      <c r="P169" t="s">
        <v>27</v>
      </c>
    </row>
    <row r="170" spans="1:16" x14ac:dyDescent="0.2">
      <c r="A170" s="26" t="s">
        <v>52</v>
      </c>
      <c r="E170" s="27" t="s">
        <v>411</v>
      </c>
      <c r="H170" s="49"/>
    </row>
    <row r="171" spans="1:16" x14ac:dyDescent="0.2">
      <c r="A171" s="30" t="s">
        <v>54</v>
      </c>
      <c r="E171" s="29" t="s">
        <v>49</v>
      </c>
      <c r="H171" s="49"/>
    </row>
    <row r="172" spans="1:16" ht="25.5" x14ac:dyDescent="0.2">
      <c r="A172" s="17" t="s">
        <v>47</v>
      </c>
      <c r="B172" s="22" t="s">
        <v>317</v>
      </c>
      <c r="C172" s="22" t="s">
        <v>413</v>
      </c>
      <c r="D172" s="17" t="s">
        <v>49</v>
      </c>
      <c r="E172" s="23" t="s">
        <v>414</v>
      </c>
      <c r="F172" s="24" t="s">
        <v>383</v>
      </c>
      <c r="G172" s="25">
        <v>2</v>
      </c>
      <c r="H172" s="48"/>
      <c r="I172" s="25">
        <f>ROUND(ROUND(H172,1)*ROUND(G172,1),1)</f>
        <v>0</v>
      </c>
      <c r="O172">
        <f>(I172*21)/100</f>
        <v>0</v>
      </c>
      <c r="P172" t="s">
        <v>27</v>
      </c>
    </row>
    <row r="173" spans="1:16" ht="25.5" x14ac:dyDescent="0.2">
      <c r="A173" s="26" t="s">
        <v>52</v>
      </c>
      <c r="E173" s="27" t="s">
        <v>415</v>
      </c>
      <c r="H173" s="49"/>
    </row>
    <row r="174" spans="1:16" x14ac:dyDescent="0.2">
      <c r="A174" s="30" t="s">
        <v>54</v>
      </c>
      <c r="E174" s="29" t="s">
        <v>49</v>
      </c>
      <c r="H174" s="49"/>
    </row>
    <row r="175" spans="1:16" x14ac:dyDescent="0.2">
      <c r="A175" s="17" t="s">
        <v>222</v>
      </c>
      <c r="B175" s="22" t="s">
        <v>321</v>
      </c>
      <c r="C175" s="22" t="s">
        <v>421</v>
      </c>
      <c r="D175" s="17" t="s">
        <v>49</v>
      </c>
      <c r="E175" s="23" t="s">
        <v>422</v>
      </c>
      <c r="F175" s="24" t="s">
        <v>383</v>
      </c>
      <c r="G175" s="25">
        <v>2</v>
      </c>
      <c r="H175" s="48"/>
      <c r="I175" s="25">
        <f>ROUND(ROUND(H175,1)*ROUND(G175,1),1)</f>
        <v>0</v>
      </c>
      <c r="O175">
        <f>(I175*21)/100</f>
        <v>0</v>
      </c>
      <c r="P175" t="s">
        <v>27</v>
      </c>
    </row>
    <row r="176" spans="1:16" x14ac:dyDescent="0.2">
      <c r="A176" s="26" t="s">
        <v>52</v>
      </c>
      <c r="E176" s="27" t="s">
        <v>423</v>
      </c>
      <c r="H176" s="49"/>
    </row>
    <row r="177" spans="1:16" x14ac:dyDescent="0.2">
      <c r="A177" s="30" t="s">
        <v>54</v>
      </c>
      <c r="E177" s="29" t="s">
        <v>49</v>
      </c>
      <c r="H177" s="49"/>
    </row>
    <row r="178" spans="1:16" x14ac:dyDescent="0.2">
      <c r="A178" s="17" t="s">
        <v>222</v>
      </c>
      <c r="B178" s="22" t="s">
        <v>325</v>
      </c>
      <c r="C178" s="22" t="s">
        <v>425</v>
      </c>
      <c r="D178" s="17" t="s">
        <v>49</v>
      </c>
      <c r="E178" s="23" t="s">
        <v>426</v>
      </c>
      <c r="F178" s="24" t="s">
        <v>383</v>
      </c>
      <c r="G178" s="25">
        <v>2</v>
      </c>
      <c r="H178" s="48"/>
      <c r="I178" s="25">
        <f>ROUND(ROUND(H178,1)*ROUND(G178,1),1)</f>
        <v>0</v>
      </c>
      <c r="O178">
        <f>(I178*21)/100</f>
        <v>0</v>
      </c>
      <c r="P178" t="s">
        <v>27</v>
      </c>
    </row>
    <row r="179" spans="1:16" x14ac:dyDescent="0.2">
      <c r="A179" s="26" t="s">
        <v>52</v>
      </c>
      <c r="E179" s="27" t="s">
        <v>427</v>
      </c>
      <c r="H179" s="49"/>
    </row>
    <row r="180" spans="1:16" x14ac:dyDescent="0.2">
      <c r="A180" s="30" t="s">
        <v>54</v>
      </c>
      <c r="E180" s="29" t="s">
        <v>49</v>
      </c>
      <c r="H180" s="49"/>
    </row>
    <row r="181" spans="1:16" x14ac:dyDescent="0.2">
      <c r="A181" s="17" t="s">
        <v>222</v>
      </c>
      <c r="B181" s="22" t="s">
        <v>330</v>
      </c>
      <c r="C181" s="22" t="s">
        <v>429</v>
      </c>
      <c r="D181" s="17" t="s">
        <v>49</v>
      </c>
      <c r="E181" s="23" t="s">
        <v>430</v>
      </c>
      <c r="F181" s="24" t="s">
        <v>383</v>
      </c>
      <c r="G181" s="25">
        <v>2</v>
      </c>
      <c r="H181" s="48"/>
      <c r="I181" s="25">
        <f>ROUND(ROUND(H181,1)*ROUND(G181,1),1)</f>
        <v>0</v>
      </c>
      <c r="O181">
        <f>(I181*21)/100</f>
        <v>0</v>
      </c>
      <c r="P181" t="s">
        <v>27</v>
      </c>
    </row>
    <row r="182" spans="1:16" x14ac:dyDescent="0.2">
      <c r="A182" s="26" t="s">
        <v>52</v>
      </c>
      <c r="E182" s="27" t="s">
        <v>427</v>
      </c>
      <c r="H182" s="49"/>
    </row>
    <row r="183" spans="1:16" x14ac:dyDescent="0.2">
      <c r="A183" s="30" t="s">
        <v>54</v>
      </c>
      <c r="E183" s="29" t="s">
        <v>49</v>
      </c>
      <c r="H183" s="49"/>
    </row>
    <row r="184" spans="1:16" x14ac:dyDescent="0.2">
      <c r="A184" s="17" t="s">
        <v>222</v>
      </c>
      <c r="B184" s="22" t="s">
        <v>335</v>
      </c>
      <c r="C184" s="22" t="s">
        <v>451</v>
      </c>
      <c r="D184" s="17" t="s">
        <v>49</v>
      </c>
      <c r="E184" s="23" t="s">
        <v>452</v>
      </c>
      <c r="F184" s="24" t="s">
        <v>383</v>
      </c>
      <c r="G184" s="25">
        <v>2</v>
      </c>
      <c r="H184" s="48"/>
      <c r="I184" s="25">
        <f>ROUND(ROUND(H184,1)*ROUND(G184,1),1)</f>
        <v>0</v>
      </c>
      <c r="O184">
        <f>(I184*21)/100</f>
        <v>0</v>
      </c>
      <c r="P184" t="s">
        <v>27</v>
      </c>
    </row>
    <row r="185" spans="1:16" x14ac:dyDescent="0.2">
      <c r="A185" s="26" t="s">
        <v>52</v>
      </c>
      <c r="E185" s="27" t="s">
        <v>453</v>
      </c>
      <c r="H185" s="49"/>
    </row>
    <row r="186" spans="1:16" x14ac:dyDescent="0.2">
      <c r="A186" s="30" t="s">
        <v>54</v>
      </c>
      <c r="E186" s="29" t="s">
        <v>49</v>
      </c>
      <c r="H186" s="49"/>
    </row>
    <row r="187" spans="1:16" x14ac:dyDescent="0.2">
      <c r="A187" s="17" t="s">
        <v>222</v>
      </c>
      <c r="B187" s="22" t="s">
        <v>339</v>
      </c>
      <c r="C187" s="22" t="s">
        <v>455</v>
      </c>
      <c r="D187" s="17" t="s">
        <v>49</v>
      </c>
      <c r="E187" s="23" t="s">
        <v>456</v>
      </c>
      <c r="F187" s="24" t="s">
        <v>383</v>
      </c>
      <c r="G187" s="25">
        <v>6</v>
      </c>
      <c r="H187" s="48"/>
      <c r="I187" s="25">
        <f>ROUND(ROUND(H187,1)*ROUND(G187,1),1)</f>
        <v>0</v>
      </c>
      <c r="O187">
        <f>(I187*21)/100</f>
        <v>0</v>
      </c>
      <c r="P187" t="s">
        <v>27</v>
      </c>
    </row>
    <row r="188" spans="1:16" x14ac:dyDescent="0.2">
      <c r="A188" s="26" t="s">
        <v>52</v>
      </c>
      <c r="E188" s="27" t="s">
        <v>457</v>
      </c>
      <c r="H188" s="49"/>
    </row>
    <row r="189" spans="1:16" x14ac:dyDescent="0.2">
      <c r="A189" s="30" t="s">
        <v>54</v>
      </c>
      <c r="E189" s="29" t="s">
        <v>49</v>
      </c>
      <c r="H189" s="49"/>
    </row>
    <row r="190" spans="1:16" x14ac:dyDescent="0.2">
      <c r="A190" s="17" t="s">
        <v>47</v>
      </c>
      <c r="B190" s="22" t="s">
        <v>344</v>
      </c>
      <c r="C190" s="22" t="s">
        <v>476</v>
      </c>
      <c r="D190" s="17" t="s">
        <v>49</v>
      </c>
      <c r="E190" s="23" t="s">
        <v>477</v>
      </c>
      <c r="F190" s="24" t="s">
        <v>383</v>
      </c>
      <c r="G190" s="25">
        <v>2</v>
      </c>
      <c r="H190" s="48"/>
      <c r="I190" s="25">
        <f>ROUND(ROUND(H190,1)*ROUND(G190,1),1)</f>
        <v>0</v>
      </c>
      <c r="O190">
        <f>(I190*21)/100</f>
        <v>0</v>
      </c>
      <c r="P190" t="s">
        <v>27</v>
      </c>
    </row>
    <row r="191" spans="1:16" ht="25.5" x14ac:dyDescent="0.2">
      <c r="A191" s="26" t="s">
        <v>52</v>
      </c>
      <c r="E191" s="27" t="s">
        <v>478</v>
      </c>
      <c r="H191" s="49"/>
    </row>
    <row r="192" spans="1:16" x14ac:dyDescent="0.2">
      <c r="A192" s="30" t="s">
        <v>54</v>
      </c>
      <c r="E192" s="29" t="s">
        <v>49</v>
      </c>
      <c r="H192" s="49"/>
    </row>
    <row r="193" spans="1:18" x14ac:dyDescent="0.2">
      <c r="A193" s="17" t="s">
        <v>47</v>
      </c>
      <c r="B193" s="22" t="s">
        <v>349</v>
      </c>
      <c r="C193" s="22" t="s">
        <v>488</v>
      </c>
      <c r="D193" s="17" t="s">
        <v>49</v>
      </c>
      <c r="E193" s="23" t="s">
        <v>489</v>
      </c>
      <c r="F193" s="24" t="s">
        <v>383</v>
      </c>
      <c r="G193" s="25">
        <v>2</v>
      </c>
      <c r="H193" s="48"/>
      <c r="I193" s="25">
        <f>ROUND(ROUND(H193,1)*ROUND(G193,1),1)</f>
        <v>0</v>
      </c>
      <c r="O193">
        <f>(I193*21)/100</f>
        <v>0</v>
      </c>
      <c r="P193" t="s">
        <v>27</v>
      </c>
    </row>
    <row r="194" spans="1:18" ht="25.5" x14ac:dyDescent="0.2">
      <c r="A194" s="26" t="s">
        <v>52</v>
      </c>
      <c r="E194" s="27" t="s">
        <v>482</v>
      </c>
      <c r="H194" s="49"/>
    </row>
    <row r="195" spans="1:18" x14ac:dyDescent="0.2">
      <c r="A195" s="30" t="s">
        <v>54</v>
      </c>
      <c r="E195" s="29" t="s">
        <v>698</v>
      </c>
      <c r="H195" s="49"/>
    </row>
    <row r="196" spans="1:18" x14ac:dyDescent="0.2">
      <c r="A196" s="17" t="s">
        <v>222</v>
      </c>
      <c r="B196" s="22" t="s">
        <v>353</v>
      </c>
      <c r="C196" s="22" t="s">
        <v>492</v>
      </c>
      <c r="D196" s="17" t="s">
        <v>49</v>
      </c>
      <c r="E196" s="23" t="s">
        <v>493</v>
      </c>
      <c r="F196" s="24" t="s">
        <v>383</v>
      </c>
      <c r="G196" s="25">
        <v>1</v>
      </c>
      <c r="H196" s="48"/>
      <c r="I196" s="25">
        <f>ROUND(ROUND(H196,1)*ROUND(G196,1),1)</f>
        <v>0</v>
      </c>
      <c r="O196">
        <f>(I196*21)/100</f>
        <v>0</v>
      </c>
      <c r="P196" t="s">
        <v>27</v>
      </c>
    </row>
    <row r="197" spans="1:18" ht="25.5" x14ac:dyDescent="0.2">
      <c r="A197" s="26" t="s">
        <v>52</v>
      </c>
      <c r="E197" s="27" t="s">
        <v>494</v>
      </c>
      <c r="H197" s="49"/>
    </row>
    <row r="198" spans="1:18" x14ac:dyDescent="0.2">
      <c r="A198" s="30" t="s">
        <v>54</v>
      </c>
      <c r="E198" s="29" t="s">
        <v>49</v>
      </c>
      <c r="H198" s="49"/>
    </row>
    <row r="199" spans="1:18" x14ac:dyDescent="0.2">
      <c r="A199" s="17" t="s">
        <v>222</v>
      </c>
      <c r="B199" s="22" t="s">
        <v>358</v>
      </c>
      <c r="C199" s="22" t="s">
        <v>496</v>
      </c>
      <c r="D199" s="17" t="s">
        <v>49</v>
      </c>
      <c r="E199" s="23" t="s">
        <v>497</v>
      </c>
      <c r="F199" s="24" t="s">
        <v>383</v>
      </c>
      <c r="G199" s="25">
        <v>1</v>
      </c>
      <c r="H199" s="48"/>
      <c r="I199" s="25">
        <f>ROUND(ROUND(H199,1)*ROUND(G199,1),1)</f>
        <v>0</v>
      </c>
      <c r="O199">
        <f>(I199*21)/100</f>
        <v>0</v>
      </c>
      <c r="P199" t="s">
        <v>27</v>
      </c>
    </row>
    <row r="200" spans="1:18" ht="25.5" x14ac:dyDescent="0.2">
      <c r="A200" s="26" t="s">
        <v>52</v>
      </c>
      <c r="E200" s="27" t="s">
        <v>498</v>
      </c>
      <c r="H200" s="49"/>
    </row>
    <row r="201" spans="1:18" x14ac:dyDescent="0.2">
      <c r="A201" s="30" t="s">
        <v>54</v>
      </c>
      <c r="E201" s="29" t="s">
        <v>49</v>
      </c>
      <c r="H201" s="49"/>
    </row>
    <row r="202" spans="1:18" x14ac:dyDescent="0.2">
      <c r="A202" s="17" t="s">
        <v>47</v>
      </c>
      <c r="B202" s="22" t="s">
        <v>361</v>
      </c>
      <c r="C202" s="22" t="s">
        <v>500</v>
      </c>
      <c r="D202" s="17" t="s">
        <v>49</v>
      </c>
      <c r="E202" s="23" t="s">
        <v>501</v>
      </c>
      <c r="F202" s="24" t="s">
        <v>140</v>
      </c>
      <c r="G202" s="25">
        <v>13.2</v>
      </c>
      <c r="H202" s="48"/>
      <c r="I202" s="25">
        <f>ROUND(ROUND(H202,1)*ROUND(G202,1),1)</f>
        <v>0</v>
      </c>
      <c r="O202">
        <f>(I202*21)/100</f>
        <v>0</v>
      </c>
      <c r="P202" t="s">
        <v>27</v>
      </c>
    </row>
    <row r="203" spans="1:18" ht="25.5" x14ac:dyDescent="0.2">
      <c r="A203" s="26" t="s">
        <v>52</v>
      </c>
      <c r="E203" s="27" t="s">
        <v>502</v>
      </c>
      <c r="H203" s="49"/>
    </row>
    <row r="204" spans="1:18" x14ac:dyDescent="0.2">
      <c r="A204" s="28" t="s">
        <v>54</v>
      </c>
      <c r="E204" s="29" t="s">
        <v>840</v>
      </c>
      <c r="H204" s="49"/>
    </row>
    <row r="205" spans="1:18" ht="12.75" customHeight="1" x14ac:dyDescent="0.2">
      <c r="A205" s="5" t="s">
        <v>45</v>
      </c>
      <c r="B205" s="5"/>
      <c r="C205" s="32" t="s">
        <v>42</v>
      </c>
      <c r="D205" s="5"/>
      <c r="E205" s="20" t="s">
        <v>503</v>
      </c>
      <c r="F205" s="5"/>
      <c r="G205" s="5"/>
      <c r="H205" s="50"/>
      <c r="I205" s="33">
        <f>0+Q205</f>
        <v>0</v>
      </c>
      <c r="O205">
        <f>0+R205</f>
        <v>0</v>
      </c>
      <c r="Q205">
        <f>0+I206+I209+I212+I215+I218+I221+I224+I227+I230</f>
        <v>0</v>
      </c>
      <c r="R205">
        <f>0+O206+O209+O212+O215+O218+O221+O224+O227+O230</f>
        <v>0</v>
      </c>
    </row>
    <row r="206" spans="1:18" x14ac:dyDescent="0.2">
      <c r="A206" s="17" t="s">
        <v>47</v>
      </c>
      <c r="B206" s="22" t="s">
        <v>366</v>
      </c>
      <c r="C206" s="22" t="s">
        <v>531</v>
      </c>
      <c r="D206" s="17" t="s">
        <v>49</v>
      </c>
      <c r="E206" s="23" t="s">
        <v>532</v>
      </c>
      <c r="F206" s="24" t="s">
        <v>140</v>
      </c>
      <c r="G206" s="25">
        <v>13.2</v>
      </c>
      <c r="H206" s="48"/>
      <c r="I206" s="25">
        <f>ROUND(ROUND(H206,1)*ROUND(G206,1),1)</f>
        <v>0</v>
      </c>
      <c r="O206">
        <f>(I206*21)/100</f>
        <v>0</v>
      </c>
      <c r="P206" t="s">
        <v>27</v>
      </c>
    </row>
    <row r="207" spans="1:18" ht="25.5" x14ac:dyDescent="0.2">
      <c r="A207" s="26" t="s">
        <v>52</v>
      </c>
      <c r="E207" s="27" t="s">
        <v>533</v>
      </c>
      <c r="H207" s="49"/>
    </row>
    <row r="208" spans="1:18" x14ac:dyDescent="0.2">
      <c r="A208" s="30" t="s">
        <v>54</v>
      </c>
      <c r="E208" s="29" t="s">
        <v>842</v>
      </c>
      <c r="H208" s="49"/>
    </row>
    <row r="209" spans="1:16" x14ac:dyDescent="0.2">
      <c r="A209" s="17" t="s">
        <v>47</v>
      </c>
      <c r="B209" s="22" t="s">
        <v>372</v>
      </c>
      <c r="C209" s="22" t="s">
        <v>536</v>
      </c>
      <c r="D209" s="17" t="s">
        <v>49</v>
      </c>
      <c r="E209" s="23" t="s">
        <v>537</v>
      </c>
      <c r="F209" s="24" t="s">
        <v>140</v>
      </c>
      <c r="G209" s="25">
        <v>31.2</v>
      </c>
      <c r="H209" s="48"/>
      <c r="I209" s="25">
        <f>ROUND(ROUND(H209,1)*ROUND(G209,1),1)</f>
        <v>0</v>
      </c>
      <c r="O209">
        <f>(I209*21)/100</f>
        <v>0</v>
      </c>
      <c r="P209" t="s">
        <v>27</v>
      </c>
    </row>
    <row r="210" spans="1:16" ht="25.5" x14ac:dyDescent="0.2">
      <c r="A210" s="26" t="s">
        <v>52</v>
      </c>
      <c r="E210" s="27" t="s">
        <v>538</v>
      </c>
      <c r="H210" s="49"/>
    </row>
    <row r="211" spans="1:16" x14ac:dyDescent="0.2">
      <c r="A211" s="30" t="s">
        <v>54</v>
      </c>
      <c r="E211" s="29" t="s">
        <v>843</v>
      </c>
      <c r="H211" s="49"/>
    </row>
    <row r="212" spans="1:16" x14ac:dyDescent="0.2">
      <c r="A212" s="17" t="s">
        <v>47</v>
      </c>
      <c r="B212" s="22" t="s">
        <v>376</v>
      </c>
      <c r="C212" s="22" t="s">
        <v>541</v>
      </c>
      <c r="D212" s="17" t="s">
        <v>49</v>
      </c>
      <c r="E212" s="23" t="s">
        <v>542</v>
      </c>
      <c r="F212" s="24" t="s">
        <v>140</v>
      </c>
      <c r="G212" s="25">
        <v>13.2</v>
      </c>
      <c r="H212" s="48"/>
      <c r="I212" s="25">
        <f>ROUND(ROUND(H212,1)*ROUND(G212,1),1)</f>
        <v>0</v>
      </c>
      <c r="O212">
        <f>(I212*21)/100</f>
        <v>0</v>
      </c>
      <c r="P212" t="s">
        <v>27</v>
      </c>
    </row>
    <row r="213" spans="1:16" ht="25.5" x14ac:dyDescent="0.2">
      <c r="A213" s="26" t="s">
        <v>52</v>
      </c>
      <c r="E213" s="27" t="s">
        <v>543</v>
      </c>
      <c r="H213" s="49"/>
    </row>
    <row r="214" spans="1:16" x14ac:dyDescent="0.2">
      <c r="A214" s="30" t="s">
        <v>54</v>
      </c>
      <c r="E214" s="29" t="s">
        <v>842</v>
      </c>
      <c r="H214" s="49"/>
    </row>
    <row r="215" spans="1:16" x14ac:dyDescent="0.2">
      <c r="A215" s="17" t="s">
        <v>47</v>
      </c>
      <c r="B215" s="22" t="s">
        <v>380</v>
      </c>
      <c r="C215" s="22" t="s">
        <v>545</v>
      </c>
      <c r="D215" s="17" t="s">
        <v>49</v>
      </c>
      <c r="E215" s="23" t="s">
        <v>546</v>
      </c>
      <c r="F215" s="24" t="s">
        <v>213</v>
      </c>
      <c r="G215" s="25">
        <v>15.7</v>
      </c>
      <c r="H215" s="48"/>
      <c r="I215" s="25">
        <f>ROUND(ROUND(H215,1)*ROUND(G215,1),1)</f>
        <v>0</v>
      </c>
      <c r="O215">
        <f>(I215*21)/100</f>
        <v>0</v>
      </c>
      <c r="P215" t="s">
        <v>27</v>
      </c>
    </row>
    <row r="216" spans="1:16" x14ac:dyDescent="0.2">
      <c r="A216" s="26" t="s">
        <v>52</v>
      </c>
      <c r="E216" s="27" t="s">
        <v>547</v>
      </c>
      <c r="H216" s="49"/>
    </row>
    <row r="217" spans="1:16" x14ac:dyDescent="0.2">
      <c r="A217" s="30" t="s">
        <v>54</v>
      </c>
      <c r="E217" s="29" t="s">
        <v>49</v>
      </c>
      <c r="H217" s="49"/>
    </row>
    <row r="218" spans="1:16" ht="25.5" x14ac:dyDescent="0.2">
      <c r="A218" s="17" t="s">
        <v>47</v>
      </c>
      <c r="B218" s="22" t="s">
        <v>385</v>
      </c>
      <c r="C218" s="22" t="s">
        <v>554</v>
      </c>
      <c r="D218" s="17" t="s">
        <v>49</v>
      </c>
      <c r="E218" s="23" t="s">
        <v>555</v>
      </c>
      <c r="F218" s="24" t="s">
        <v>213</v>
      </c>
      <c r="G218" s="25">
        <v>6.9</v>
      </c>
      <c r="H218" s="48"/>
      <c r="I218" s="25">
        <f>ROUND(ROUND(H218,1)*ROUND(G218,1),1)</f>
        <v>0</v>
      </c>
      <c r="O218">
        <f>(I218*21)/100</f>
        <v>0</v>
      </c>
      <c r="P218" t="s">
        <v>27</v>
      </c>
    </row>
    <row r="219" spans="1:16" x14ac:dyDescent="0.2">
      <c r="A219" s="26" t="s">
        <v>52</v>
      </c>
      <c r="E219" s="27" t="s">
        <v>556</v>
      </c>
      <c r="H219" s="49"/>
    </row>
    <row r="220" spans="1:16" x14ac:dyDescent="0.2">
      <c r="A220" s="30" t="s">
        <v>54</v>
      </c>
      <c r="E220" s="29" t="s">
        <v>844</v>
      </c>
      <c r="H220" s="49"/>
    </row>
    <row r="221" spans="1:16" ht="25.5" x14ac:dyDescent="0.2">
      <c r="A221" s="17" t="s">
        <v>47</v>
      </c>
      <c r="B221" s="22" t="s">
        <v>389</v>
      </c>
      <c r="C221" s="22" t="s">
        <v>559</v>
      </c>
      <c r="D221" s="17" t="s">
        <v>49</v>
      </c>
      <c r="E221" s="23" t="s">
        <v>560</v>
      </c>
      <c r="F221" s="24" t="s">
        <v>213</v>
      </c>
      <c r="G221" s="25">
        <v>8.8000000000000007</v>
      </c>
      <c r="H221" s="48"/>
      <c r="I221" s="25">
        <f>ROUND(ROUND(H221,1)*ROUND(G221,1),1)</f>
        <v>0</v>
      </c>
      <c r="O221">
        <f>(I221*21)/100</f>
        <v>0</v>
      </c>
      <c r="P221" t="s">
        <v>27</v>
      </c>
    </row>
    <row r="222" spans="1:16" x14ac:dyDescent="0.2">
      <c r="A222" s="26" t="s">
        <v>52</v>
      </c>
      <c r="E222" s="27" t="s">
        <v>650</v>
      </c>
      <c r="H222" s="49"/>
    </row>
    <row r="223" spans="1:16" x14ac:dyDescent="0.2">
      <c r="A223" s="30" t="s">
        <v>54</v>
      </c>
      <c r="E223" s="29" t="s">
        <v>845</v>
      </c>
      <c r="H223" s="49"/>
    </row>
    <row r="224" spans="1:16" x14ac:dyDescent="0.2">
      <c r="A224" s="17" t="s">
        <v>47</v>
      </c>
      <c r="B224" s="22" t="s">
        <v>394</v>
      </c>
      <c r="C224" s="22" t="s">
        <v>564</v>
      </c>
      <c r="D224" s="17" t="s">
        <v>49</v>
      </c>
      <c r="E224" s="23" t="s">
        <v>565</v>
      </c>
      <c r="F224" s="24" t="s">
        <v>213</v>
      </c>
      <c r="G224" s="25">
        <v>147.53787800000001</v>
      </c>
      <c r="H224" s="48"/>
      <c r="I224" s="25">
        <f>ROUND(ROUND(H224,1)*ROUND(G224,1),1)</f>
        <v>0</v>
      </c>
      <c r="O224">
        <f>(I224*21)/100</f>
        <v>0</v>
      </c>
      <c r="P224" t="s">
        <v>27</v>
      </c>
    </row>
    <row r="225" spans="1:16" x14ac:dyDescent="0.2">
      <c r="A225" s="26" t="s">
        <v>52</v>
      </c>
      <c r="E225" s="27" t="s">
        <v>49</v>
      </c>
      <c r="H225" s="49"/>
    </row>
    <row r="226" spans="1:16" x14ac:dyDescent="0.2">
      <c r="A226" s="30" t="s">
        <v>54</v>
      </c>
      <c r="E226" s="29" t="s">
        <v>49</v>
      </c>
      <c r="H226" s="49"/>
    </row>
    <row r="227" spans="1:16" x14ac:dyDescent="0.2">
      <c r="A227" s="17" t="s">
        <v>47</v>
      </c>
      <c r="B227" s="22" t="s">
        <v>416</v>
      </c>
      <c r="C227" s="22" t="s">
        <v>567</v>
      </c>
      <c r="D227" s="17" t="s">
        <v>49</v>
      </c>
      <c r="E227" s="23" t="s">
        <v>568</v>
      </c>
      <c r="F227" s="24" t="s">
        <v>213</v>
      </c>
      <c r="G227" s="25">
        <v>15.6778</v>
      </c>
      <c r="H227" s="48"/>
      <c r="I227" s="25">
        <f>ROUND(ROUND(H227,1)*ROUND(G227,1),1)</f>
        <v>0</v>
      </c>
      <c r="O227">
        <f>(I227*21)/100</f>
        <v>0</v>
      </c>
      <c r="P227" t="s">
        <v>27</v>
      </c>
    </row>
    <row r="228" spans="1:16" ht="25.5" x14ac:dyDescent="0.2">
      <c r="A228" s="26" t="s">
        <v>52</v>
      </c>
      <c r="E228" s="27" t="s">
        <v>569</v>
      </c>
      <c r="H228" s="49"/>
    </row>
    <row r="229" spans="1:16" x14ac:dyDescent="0.2">
      <c r="A229" s="30" t="s">
        <v>54</v>
      </c>
      <c r="E229" s="29" t="s">
        <v>49</v>
      </c>
      <c r="H229" s="49"/>
    </row>
    <row r="230" spans="1:16" x14ac:dyDescent="0.2">
      <c r="A230" s="17" t="s">
        <v>47</v>
      </c>
      <c r="B230" s="22" t="s">
        <v>420</v>
      </c>
      <c r="C230" s="22" t="s">
        <v>571</v>
      </c>
      <c r="D230" s="17" t="s">
        <v>49</v>
      </c>
      <c r="E230" s="23" t="s">
        <v>568</v>
      </c>
      <c r="F230" s="24" t="s">
        <v>213</v>
      </c>
      <c r="G230" s="25">
        <v>15.7</v>
      </c>
      <c r="H230" s="48"/>
      <c r="I230" s="25">
        <f>ROUND(ROUND(H230,1)*ROUND(G230,1),1)</f>
        <v>0</v>
      </c>
      <c r="O230">
        <f>(I230*21)/100</f>
        <v>0</v>
      </c>
      <c r="P230" t="s">
        <v>27</v>
      </c>
    </row>
    <row r="231" spans="1:16" ht="25.5" x14ac:dyDescent="0.2">
      <c r="A231" s="26" t="s">
        <v>52</v>
      </c>
      <c r="E231" s="27" t="s">
        <v>572</v>
      </c>
      <c r="H231" s="49"/>
    </row>
    <row r="232" spans="1:16" x14ac:dyDescent="0.2">
      <c r="A232" s="28" t="s">
        <v>54</v>
      </c>
      <c r="E232" s="29" t="s">
        <v>49</v>
      </c>
      <c r="H232" s="49"/>
    </row>
  </sheetData>
  <sheetProtection algorithmName="SHA-512" hashValue="altFlDhyTgYH28ZUMg+3BnMYHV7lSd3GmqGQplDia3nRi0pGsnMz+GBMb2nuBhw6VRZfCZOg3mTqqibDX5EUYQ==" saltValue="dT/xwmArQoSxq2tWDyTiLw==" spinCount="100000" sheet="1" objects="1" scenarios="1"/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25" right="0.25" top="0.75" bottom="0.75" header="0.3" footer="0.3"/>
  <pageSetup paperSize="9" scale="85" fitToHeight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22</vt:i4>
      </vt:variant>
    </vt:vector>
  </HeadingPairs>
  <TitlesOfParts>
    <vt:vector size="22" baseType="lpstr">
      <vt:lpstr>Rekapitulace Kompletní</vt:lpstr>
      <vt:lpstr>Rekapitulace Uznatelné</vt:lpstr>
      <vt:lpstr>VRN Uznatelné</vt:lpstr>
      <vt:lpstr>SO 01 - A - Uznatelné</vt:lpstr>
      <vt:lpstr>SO 01 - A1 - Uznatelné</vt:lpstr>
      <vt:lpstr>SO 01 - A2 - Uznatelné</vt:lpstr>
      <vt:lpstr>SO 01 - A3 - Uznatelné</vt:lpstr>
      <vt:lpstr>SO 01 - A3-1 - Uznatelné</vt:lpstr>
      <vt:lpstr>SO 01 - A4 - Uznatelné</vt:lpstr>
      <vt:lpstr>SO 01 - A5 - Uznatelné</vt:lpstr>
      <vt:lpstr>SO 01 - A5-1 - Uznatelné</vt:lpstr>
      <vt:lpstr>SO 01 - A6 - Uznatelné</vt:lpstr>
      <vt:lpstr>SO 01A - Uznatelné</vt:lpstr>
      <vt:lpstr>SO 02 - Uznatelné</vt:lpstr>
      <vt:lpstr>Rekapitulace Neuznatelné</vt:lpstr>
      <vt:lpstr>VRN Neuznatelné</vt:lpstr>
      <vt:lpstr>SO 01 - A - Neuznatelné</vt:lpstr>
      <vt:lpstr>SO 01 - A1 - Neuznatelné</vt:lpstr>
      <vt:lpstr>SO 01A - Neuznatelné</vt:lpstr>
      <vt:lpstr>SO 03 - Neuznatelné</vt:lpstr>
      <vt:lpstr>SO 04 - Neuznatelné</vt:lpstr>
      <vt:lpstr>SO 05 - Neuznatelné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GEVOS</cp:lastModifiedBy>
  <cp:lastPrinted>2019-01-29T14:24:08Z</cp:lastPrinted>
  <dcterms:created xsi:type="dcterms:W3CDTF">2019-01-29T06:02:41Z</dcterms:created>
  <dcterms:modified xsi:type="dcterms:W3CDTF">2019-01-29T15:35:18Z</dcterms:modified>
</cp:coreProperties>
</file>